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14505" yWindow="-15" windowWidth="14310" windowHeight="11010"/>
  </bookViews>
  <sheets>
    <sheet name="annex 8 Final" sheetId="4" r:id="rId1"/>
    <sheet name="anx8" sheetId="5" r:id="rId2"/>
  </sheets>
  <definedNames>
    <definedName name="_xlnm.Print_Area" localSheetId="0">'annex 8 Final'!$A$1:$G$128</definedName>
  </definedNames>
  <calcPr calcId="145621"/>
</workbook>
</file>

<file path=xl/calcChain.xml><?xml version="1.0" encoding="utf-8"?>
<calcChain xmlns="http://schemas.openxmlformats.org/spreadsheetml/2006/main">
  <c r="O117" i="5" l="1"/>
  <c r="P117" i="5"/>
  <c r="Q117" i="5"/>
  <c r="N117" i="5"/>
  <c r="N112" i="5"/>
  <c r="O112" i="5"/>
  <c r="P112" i="5"/>
  <c r="Q112" i="5"/>
  <c r="N113" i="5"/>
  <c r="O113" i="5"/>
  <c r="P113" i="5"/>
  <c r="Q113" i="5"/>
  <c r="N114" i="5"/>
  <c r="O114" i="5"/>
  <c r="P114" i="5"/>
  <c r="Q114" i="5"/>
  <c r="N115" i="5"/>
  <c r="O115" i="5"/>
  <c r="P115" i="5"/>
  <c r="Q115" i="5"/>
  <c r="O111" i="5"/>
  <c r="P111" i="5"/>
  <c r="Q111" i="5"/>
  <c r="N111" i="5"/>
  <c r="K115" i="5" l="1"/>
  <c r="J115" i="5"/>
  <c r="I115" i="5"/>
  <c r="G115" i="5"/>
  <c r="K114" i="5"/>
  <c r="J114" i="5"/>
  <c r="I114" i="5"/>
  <c r="G114" i="5"/>
  <c r="K113" i="5"/>
  <c r="J113" i="5"/>
  <c r="I113" i="5"/>
  <c r="G113" i="5"/>
  <c r="K112" i="5"/>
  <c r="J112" i="5"/>
  <c r="I112" i="5"/>
  <c r="G112" i="5"/>
  <c r="K111" i="5"/>
  <c r="J111" i="5"/>
  <c r="I111" i="5"/>
  <c r="G111" i="5"/>
  <c r="G98" i="5"/>
  <c r="G107" i="5" s="1"/>
  <c r="G35" i="5" s="1"/>
  <c r="G37" i="5" s="1"/>
  <c r="G45" i="5" s="1"/>
  <c r="F98" i="5"/>
  <c r="E98" i="5"/>
  <c r="D98" i="5"/>
  <c r="G48" i="5"/>
  <c r="G117" i="5" l="1"/>
  <c r="L115" i="5" s="1"/>
  <c r="L112" i="5"/>
  <c r="L114" i="5"/>
  <c r="L113" i="5"/>
  <c r="L111" i="5" l="1"/>
</calcChain>
</file>

<file path=xl/sharedStrings.xml><?xml version="1.0" encoding="utf-8"?>
<sst xmlns="http://schemas.openxmlformats.org/spreadsheetml/2006/main" count="289" uniqueCount="108">
  <si>
    <t>Sl No</t>
  </si>
  <si>
    <t>Items</t>
  </si>
  <si>
    <t>2012-13</t>
  </si>
  <si>
    <t>2013-14</t>
  </si>
  <si>
    <t>2014-15</t>
  </si>
  <si>
    <t>2015-16</t>
  </si>
  <si>
    <t>2016-17</t>
  </si>
  <si>
    <t>Sub - Total (Administrative Expenses:)</t>
  </si>
  <si>
    <t>Annexure-VIII</t>
  </si>
  <si>
    <t>Breakup of corporate expenses (Aggregate at Company level)</t>
  </si>
  <si>
    <t xml:space="preserve">(A)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</si>
  <si>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</si>
  <si>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</si>
  <si>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</si>
  <si>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</si>
  <si>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</si>
  <si>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</si>
  <si>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</si>
  <si>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</si>
  <si>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</si>
  <si>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</si>
  <si>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</si>
  <si>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</si>
  <si>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 xml:space="preserve">   </t>
  </si>
  <si>
    <t>(B)</t>
  </si>
  <si>
    <t>- Employee expenses:</t>
  </si>
  <si>
    <t xml:space="preserve"> -Salaries, wages and allowances</t>
  </si>
  <si>
    <t xml:space="preserve"> -Staff welfare expenses</t>
  </si>
  <si>
    <t xml:space="preserve"> -Productivity linked incentive</t>
  </si>
  <si>
    <t>- Expenditure on VRS</t>
  </si>
  <si>
    <t>-Ex-gratia</t>
  </si>
  <si>
    <t>-Performance related pay( PRP)</t>
  </si>
  <si>
    <t>Administrative Expenses:</t>
  </si>
  <si>
    <t>- Repair and maintenance</t>
  </si>
  <si>
    <t>- Training and Recruitment</t>
  </si>
  <si>
    <t>- Communication</t>
  </si>
  <si>
    <t>- Traveling &amp; Conveyance</t>
  </si>
  <si>
    <t>- Rent</t>
  </si>
  <si>
    <t>Security</t>
  </si>
  <si>
    <t>Donations</t>
  </si>
  <si>
    <t>Provisions</t>
  </si>
  <si>
    <t>Total (1 to 6)</t>
  </si>
  <si>
    <t>Less recoveries (if any)</t>
  </si>
  <si>
    <t>Net Corporate Expenses (Aggregate)</t>
  </si>
  <si>
    <t>Allocation of Corporate Expenses to</t>
  </si>
  <si>
    <t>Power Generation/Transmission O&amp;M</t>
  </si>
  <si>
    <t>Project management/Projects under Construction</t>
  </si>
  <si>
    <t>RLDC and ULDC</t>
  </si>
  <si>
    <t>Consultancy Business</t>
  </si>
  <si>
    <t>Telecommunication Business</t>
  </si>
  <si>
    <t>Power Charges</t>
  </si>
  <si>
    <t>Tender Expenses</t>
  </si>
  <si>
    <t>Sub - Total (Employees Expenses:)</t>
  </si>
  <si>
    <t>NR</t>
  </si>
  <si>
    <t>NER</t>
  </si>
  <si>
    <t>WR</t>
  </si>
  <si>
    <t>SR</t>
  </si>
  <si>
    <t>ER</t>
  </si>
  <si>
    <t>Others</t>
  </si>
  <si>
    <t>Depriciation</t>
  </si>
  <si>
    <t>Research Exp.</t>
  </si>
  <si>
    <t>Cost Audit Fees</t>
  </si>
  <si>
    <t>Bandwidth Charges</t>
  </si>
  <si>
    <t>Filing fees</t>
  </si>
  <si>
    <t>Security Exp.</t>
  </si>
  <si>
    <t>FERV</t>
  </si>
  <si>
    <t>Corporate Social Responsibility</t>
  </si>
  <si>
    <t>Other Issue Expense</t>
  </si>
  <si>
    <t>System and Market operation charges</t>
  </si>
  <si>
    <t>Expenses of diesel generating sets</t>
  </si>
  <si>
    <t>Consultancy Expenses(including TA/DA)</t>
  </si>
  <si>
    <t>Advertisement and Publicity</t>
  </si>
  <si>
    <t>Books, Periodicals and Journals</t>
  </si>
  <si>
    <t>EDP Hire and Other Charges</t>
  </si>
  <si>
    <t>Entertainment Expenses</t>
  </si>
  <si>
    <t>Brokerage</t>
  </si>
  <si>
    <t>Horticulture expense</t>
  </si>
  <si>
    <t>Transit accomodation Expenses</t>
  </si>
  <si>
    <t>Loss on disposal/write off of fixed asset</t>
  </si>
  <si>
    <t>Miscellaneous Expense (including System  and market operation charges)</t>
  </si>
  <si>
    <t>Total Expenses</t>
  </si>
  <si>
    <t>Amount in Rs Lakhs</t>
  </si>
  <si>
    <t>Income from Transit Accomodation</t>
  </si>
  <si>
    <t>Sale of tenders</t>
  </si>
  <si>
    <t>Fees for training and application</t>
  </si>
  <si>
    <t>- Others (Specify items) #1</t>
  </si>
  <si>
    <t>Others (specify items) #2</t>
  </si>
  <si>
    <t xml:space="preserve">Legal Expense </t>
  </si>
  <si>
    <t>Printing and Stationary</t>
  </si>
  <si>
    <t>Hiring of Vehicle</t>
  </si>
  <si>
    <t>Rates and Taxes</t>
  </si>
  <si>
    <t xml:space="preserve">Audit Expense </t>
  </si>
  <si>
    <t>Insurance</t>
  </si>
  <si>
    <t>Prior Period Expense</t>
  </si>
  <si>
    <t>Stores consumed</t>
  </si>
  <si>
    <t>Water charegs</t>
  </si>
  <si>
    <t>Professional charges (including TA/DA)</t>
  </si>
  <si>
    <t>Telecom</t>
  </si>
  <si>
    <t>DETAILS OF O &amp; M EXPENSES (At Corporate Level)</t>
  </si>
  <si>
    <t>Name of Transmission Company:</t>
  </si>
  <si>
    <t>Power Grid Corporation of India Limited</t>
  </si>
  <si>
    <t>Page 1 of 2</t>
  </si>
  <si>
    <t>Page 2 of 2</t>
  </si>
  <si>
    <t>#1 : Break up of Others (refer 2.6 above)</t>
  </si>
  <si>
    <t>Particulars</t>
  </si>
  <si>
    <t>#2 : Break up of Others (refer 6 above)</t>
  </si>
  <si>
    <t>Allocation of Corporate Expense to Transmission Line</t>
  </si>
  <si>
    <t>Allocation of Corporate Expense to ULDC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</si>
</sst>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u/>
      <sz val="12"/>
      <name val="Book Antiqua"/>
      <family val="1"/>
    </font>
    <font>
      <sz val="12"/>
      <color theme="1"/>
      <name val="Book Antiqua"/>
      <family val="1"/>
    </font>
    <font>
      <b/>
      <sz val="1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14" fontId="3" fillId="0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2" fontId="5" fillId="0" borderId="8" xfId="0" applyNumberFormat="1" applyFont="1" applyFill="1" applyBorder="1" applyAlignment="1">
      <alignment vertical="top" wrapText="1"/>
    </xf>
    <xf numFmtId="2" fontId="5" fillId="0" borderId="9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2" fontId="4" fillId="3" borderId="0" xfId="0" applyNumberFormat="1" applyFont="1" applyFill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vertical="top" wrapText="1"/>
    </xf>
    <xf numFmtId="2" fontId="4" fillId="4" borderId="2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</cellXfs>
  <cellStyles count="3">
    <cellStyle name="Comma 10" xfId="2"/>
    <cellStyle name="Normal" xfId="0" builtinId="0"/>
    <cellStyle name="Normal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6"/>
  <sheetViews>
    <sheetView tabSelected="1" zoomScale="124" zoomScaleNormal="124" workbookViewId="0">
      <selection activeCell="G127" sqref="G127"/>
    </sheetView>
  </sheetViews>
  <sheetFormatPr defaultColWidth="9.140625" defaultRowHeight="15.75" x14ac:dyDescent="0.25"/>
  <cols>
    <col min="1" max="1" width="6.85546875" style="6" customWidth="1"/>
    <col min="2" max="2" width="45.42578125" style="6" customWidth="1"/>
    <col min="3" max="3" width="12.85546875" style="6" customWidth="1"/>
    <col min="4" max="4" width="14.5703125" style="6" customWidth="1"/>
    <col min="5" max="5" width="15.28515625" style="35" customWidth="1"/>
    <col min="6" max="6" width="18.140625" style="6" customWidth="1"/>
    <col min="7" max="7" width="17.85546875" style="6" customWidth="1"/>
    <col min="8" max="8" width="9.140625" style="6"/>
    <col min="9" max="9" width="16.140625" style="6" customWidth="1"/>
    <col min="10" max="11" width="9.140625" style="6"/>
    <col min="12" max="12" width="10.140625" style="6" customWidth="1"/>
    <col min="13" max="16384" width="9.140625" style="6"/>
  </cols>
  <sheetData>
    <row r="1" spans="1:7" ht="16.5" x14ac:dyDescent="0.25">
      <c r="E1" s="6"/>
      <c r="G1" s="47" t="s">
        <v>8</v>
      </c>
    </row>
    <row r="2" spans="1:7" ht="16.5" x14ac:dyDescent="0.25">
      <c r="E2" s="6"/>
      <c r="G2" s="47" t="s">
        <v>101</v>
      </c>
    </row>
    <row r="3" spans="1:7" ht="18" customHeight="1" thickBot="1" x14ac:dyDescent="0.3">
      <c r="E3" s="6"/>
    </row>
    <row r="4" spans="1:7" ht="18.75" x14ac:dyDescent="0.25">
      <c r="A4" s="56" t="s">
        <v>98</v>
      </c>
      <c r="B4" s="57"/>
      <c r="C4" s="57"/>
      <c r="D4" s="57"/>
      <c r="E4" s="57"/>
      <c r="F4" s="57"/>
      <c r="G4" s="58"/>
    </row>
    <row r="5" spans="1:7" ht="15.75" customHeight="1" x14ac:dyDescent="0.25">
      <c r="A5" s="8"/>
      <c r="B5" s="9"/>
      <c r="C5" s="9"/>
      <c r="D5" s="9"/>
      <c r="E5" s="9"/>
      <c r="F5" s="9"/>
      <c r="G5" s="10"/>
    </row>
    <row r="6" spans="1:7" ht="18.75" x14ac:dyDescent="0.25">
      <c r="A6" s="59" t="s">
        <v>99</v>
      </c>
      <c r="B6" s="60"/>
      <c r="C6" s="61" t="s">
        <v>100</v>
      </c>
      <c r="D6" s="62"/>
      <c r="E6" s="62"/>
      <c r="F6" s="62"/>
      <c r="G6" s="63"/>
    </row>
    <row r="7" spans="1:7" ht="15" customHeight="1" thickBot="1" x14ac:dyDescent="0.3">
      <c r="A7" s="64"/>
      <c r="B7" s="65"/>
      <c r="C7" s="65"/>
      <c r="D7" s="65"/>
      <c r="E7" s="65"/>
      <c r="F7" s="65"/>
      <c r="G7" s="66"/>
    </row>
    <row r="8" spans="1:7" ht="17.25" customHeight="1" thickBot="1" x14ac:dyDescent="0.3">
      <c r="A8" s="11"/>
      <c r="B8" s="11"/>
      <c r="C8" s="11"/>
      <c r="D8" s="11"/>
      <c r="E8" s="11"/>
      <c r="F8" s="69" t="s">
        <v>81</v>
      </c>
      <c r="G8" s="69"/>
    </row>
    <row r="9" spans="1:7" ht="16.5" x14ac:dyDescent="0.25">
      <c r="A9" s="5" t="s">
        <v>0</v>
      </c>
      <c r="B9" s="12" t="s">
        <v>1</v>
      </c>
      <c r="C9" s="13" t="s">
        <v>2</v>
      </c>
      <c r="D9" s="14" t="s">
        <v>3</v>
      </c>
      <c r="E9" s="14" t="s">
        <v>4</v>
      </c>
      <c r="F9" s="14" t="s">
        <v>5</v>
      </c>
      <c r="G9" s="15" t="s">
        <v>6</v>
      </c>
    </row>
    <row r="10" spans="1:7" x14ac:dyDescent="0.25">
      <c r="A10" s="16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8">
        <v>7</v>
      </c>
    </row>
    <row r="11" spans="1:7" ht="16.5" x14ac:dyDescent="0.25">
      <c r="A11" s="2" t="s">
        <v>10</v>
      </c>
      <c r="B11" s="67" t="s">
        <v>9</v>
      </c>
      <c r="C11" s="67"/>
      <c r="D11" s="67"/>
      <c r="E11" s="67"/>
      <c r="F11" s="67"/>
      <c r="G11" s="68"/>
    </row>
    <row r="12" spans="1:7" ht="18" customHeight="1" x14ac:dyDescent="0.25">
      <c r="A12" s="16">
        <v>1</v>
      </c>
      <c r="B12" s="19" t="s">
        <v>25</v>
      </c>
      <c r="C12" s="20"/>
      <c r="D12" s="20"/>
      <c r="E12" s="20"/>
      <c r="F12" s="20"/>
      <c r="G12" s="21"/>
    </row>
    <row r="13" spans="1:7" ht="18" customHeight="1" x14ac:dyDescent="0.25">
      <c r="A13" s="16" t="s">
        <v>11</v>
      </c>
      <c r="B13" s="19" t="s">
        <v>26</v>
      </c>
      <c r="C13" s="22">
        <v>4604.79</v>
      </c>
      <c r="D13" s="23">
        <v>7936.09</v>
      </c>
      <c r="E13" s="23">
        <v>8404.4534541445737</v>
      </c>
      <c r="F13" s="23">
        <v>8269.36</v>
      </c>
      <c r="G13" s="24">
        <v>15241.312347869738</v>
      </c>
    </row>
    <row r="14" spans="1:7" ht="18" customHeight="1" x14ac:dyDescent="0.25">
      <c r="A14" s="16" t="s">
        <v>12</v>
      </c>
      <c r="B14" s="19" t="s">
        <v>27</v>
      </c>
      <c r="C14" s="22">
        <v>2371.33</v>
      </c>
      <c r="D14" s="22">
        <v>2711.48</v>
      </c>
      <c r="E14" s="22">
        <v>5955.7181743061929</v>
      </c>
      <c r="F14" s="22">
        <v>3989.64</v>
      </c>
      <c r="G14" s="25">
        <v>9632.0791015095147</v>
      </c>
    </row>
    <row r="15" spans="1:7" ht="18" customHeight="1" x14ac:dyDescent="0.25">
      <c r="A15" s="16" t="s">
        <v>13</v>
      </c>
      <c r="B15" s="19" t="s">
        <v>28</v>
      </c>
      <c r="C15" s="22">
        <v>0</v>
      </c>
      <c r="D15" s="22">
        <v>0</v>
      </c>
      <c r="E15" s="22">
        <v>0</v>
      </c>
      <c r="F15" s="22">
        <v>0</v>
      </c>
      <c r="G15" s="25">
        <v>0</v>
      </c>
    </row>
    <row r="16" spans="1:7" ht="18" customHeight="1" x14ac:dyDescent="0.25">
      <c r="A16" s="16" t="s">
        <v>14</v>
      </c>
      <c r="B16" s="19" t="s">
        <v>29</v>
      </c>
      <c r="C16" s="22">
        <v>0</v>
      </c>
      <c r="D16" s="22">
        <v>0</v>
      </c>
      <c r="E16" s="22">
        <v>0</v>
      </c>
      <c r="F16" s="22">
        <v>0</v>
      </c>
      <c r="G16" s="25">
        <v>0</v>
      </c>
    </row>
    <row r="17" spans="1:7" ht="18" customHeight="1" x14ac:dyDescent="0.25">
      <c r="A17" s="16" t="s">
        <v>15</v>
      </c>
      <c r="B17" s="19" t="s">
        <v>30</v>
      </c>
      <c r="C17" s="22">
        <v>0</v>
      </c>
      <c r="D17" s="22">
        <v>0</v>
      </c>
      <c r="E17" s="22">
        <v>0</v>
      </c>
      <c r="F17" s="22">
        <v>0</v>
      </c>
      <c r="G17" s="25">
        <v>0</v>
      </c>
    </row>
    <row r="18" spans="1:7" ht="18" customHeight="1" x14ac:dyDescent="0.25">
      <c r="A18" s="16" t="s">
        <v>16</v>
      </c>
      <c r="B18" s="19" t="s">
        <v>31</v>
      </c>
      <c r="C18" s="22">
        <v>1986.29</v>
      </c>
      <c r="D18" s="23">
        <v>218.16</v>
      </c>
      <c r="E18" s="23">
        <v>2018.5173589070348</v>
      </c>
      <c r="F18" s="22">
        <v>1940.86</v>
      </c>
      <c r="G18" s="24">
        <v>260.13676073035856</v>
      </c>
    </row>
    <row r="19" spans="1:7" ht="14.25" customHeight="1" x14ac:dyDescent="0.25">
      <c r="A19" s="16"/>
      <c r="B19" s="19"/>
      <c r="C19" s="22"/>
      <c r="D19" s="23"/>
      <c r="E19" s="23"/>
      <c r="F19" s="22"/>
      <c r="G19" s="24"/>
    </row>
    <row r="20" spans="1:7" ht="16.5" x14ac:dyDescent="0.25">
      <c r="A20" s="16"/>
      <c r="B20" s="26" t="s">
        <v>52</v>
      </c>
      <c r="C20" s="27">
        <v>8962.41</v>
      </c>
      <c r="D20" s="27">
        <v>10865.73</v>
      </c>
      <c r="E20" s="27">
        <v>16378.688987357802</v>
      </c>
      <c r="F20" s="27">
        <v>14199.86</v>
      </c>
      <c r="G20" s="28">
        <v>25133.528210109613</v>
      </c>
    </row>
    <row r="21" spans="1:7" ht="16.5" x14ac:dyDescent="0.25">
      <c r="A21" s="16"/>
      <c r="B21" s="26"/>
      <c r="C21" s="27"/>
      <c r="D21" s="27"/>
      <c r="E21" s="27"/>
      <c r="F21" s="27"/>
      <c r="G21" s="28"/>
    </row>
    <row r="22" spans="1:7" x14ac:dyDescent="0.25">
      <c r="A22" s="16">
        <v>2</v>
      </c>
      <c r="B22" s="20" t="s">
        <v>32</v>
      </c>
      <c r="C22" s="22"/>
      <c r="D22" s="22"/>
      <c r="E22" s="22"/>
      <c r="F22" s="22"/>
      <c r="G22" s="25"/>
    </row>
    <row r="23" spans="1:7" ht="18" customHeight="1" x14ac:dyDescent="0.25">
      <c r="A23" s="16" t="s">
        <v>17</v>
      </c>
      <c r="B23" s="19" t="s">
        <v>33</v>
      </c>
      <c r="C23" s="22">
        <v>411.75</v>
      </c>
      <c r="D23" s="23">
        <v>999.11267938230378</v>
      </c>
      <c r="E23" s="22">
        <v>570.60612392442442</v>
      </c>
      <c r="F23" s="22">
        <v>1063.5200000000002</v>
      </c>
      <c r="G23" s="24">
        <v>1470.4346778073925</v>
      </c>
    </row>
    <row r="24" spans="1:7" ht="18" customHeight="1" x14ac:dyDescent="0.25">
      <c r="A24" s="16" t="s">
        <v>18</v>
      </c>
      <c r="B24" s="19" t="s">
        <v>34</v>
      </c>
      <c r="C24" s="22">
        <v>820.51</v>
      </c>
      <c r="D24" s="23">
        <v>876.72831229968278</v>
      </c>
      <c r="E24" s="23">
        <v>1002.5254075802538</v>
      </c>
      <c r="F24" s="23">
        <v>1144.82</v>
      </c>
      <c r="G24" s="24">
        <v>1008.3759708818063</v>
      </c>
    </row>
    <row r="25" spans="1:7" ht="18" customHeight="1" x14ac:dyDescent="0.25">
      <c r="A25" s="16" t="s">
        <v>19</v>
      </c>
      <c r="B25" s="19" t="s">
        <v>35</v>
      </c>
      <c r="C25" s="22">
        <v>309.19</v>
      </c>
      <c r="D25" s="23">
        <v>460.61296013697989</v>
      </c>
      <c r="E25" s="23">
        <v>533.5061052414203</v>
      </c>
      <c r="F25" s="23">
        <v>342.01</v>
      </c>
      <c r="G25" s="24">
        <v>910.45274322654188</v>
      </c>
    </row>
    <row r="26" spans="1:7" ht="18" customHeight="1" x14ac:dyDescent="0.25">
      <c r="A26" s="16" t="s">
        <v>20</v>
      </c>
      <c r="B26" s="19" t="s">
        <v>36</v>
      </c>
      <c r="C26" s="22">
        <v>859.96</v>
      </c>
      <c r="D26" s="23">
        <v>871.23254944189466</v>
      </c>
      <c r="E26" s="23">
        <v>985.98609964041543</v>
      </c>
      <c r="F26" s="23">
        <v>853.15</v>
      </c>
      <c r="G26" s="24">
        <v>940.97534589643067</v>
      </c>
    </row>
    <row r="27" spans="1:7" ht="18" customHeight="1" x14ac:dyDescent="0.25">
      <c r="A27" s="16" t="s">
        <v>21</v>
      </c>
      <c r="B27" s="19" t="s">
        <v>37</v>
      </c>
      <c r="C27" s="22">
        <v>1.27</v>
      </c>
      <c r="D27" s="23">
        <v>0.59528572540838842</v>
      </c>
      <c r="E27" s="23">
        <v>29.150014679503194</v>
      </c>
      <c r="F27" s="22">
        <v>0</v>
      </c>
      <c r="G27" s="24">
        <v>65.897303862028579</v>
      </c>
    </row>
    <row r="28" spans="1:7" ht="18" customHeight="1" x14ac:dyDescent="0.25">
      <c r="A28" s="16" t="s">
        <v>22</v>
      </c>
      <c r="B28" s="19" t="s">
        <v>85</v>
      </c>
      <c r="C28" s="22">
        <v>926.92000000000007</v>
      </c>
      <c r="D28" s="22">
        <v>1175.593636761412</v>
      </c>
      <c r="E28" s="22">
        <v>1356.7078816609951</v>
      </c>
      <c r="F28" s="22">
        <v>1157.7800000000002</v>
      </c>
      <c r="G28" s="25">
        <v>2876.8693466877403</v>
      </c>
    </row>
    <row r="29" spans="1:7" ht="3.75" customHeight="1" x14ac:dyDescent="0.25">
      <c r="A29" s="16"/>
      <c r="B29" s="19"/>
      <c r="C29" s="22"/>
      <c r="D29" s="22"/>
      <c r="E29" s="22"/>
      <c r="F29" s="22"/>
      <c r="G29" s="25"/>
    </row>
    <row r="30" spans="1:7" s="7" customFormat="1" ht="21" customHeight="1" x14ac:dyDescent="0.25">
      <c r="A30" s="16"/>
      <c r="B30" s="26" t="s">
        <v>7</v>
      </c>
      <c r="C30" s="27">
        <v>3329.6</v>
      </c>
      <c r="D30" s="27">
        <v>4383.8754237476815</v>
      </c>
      <c r="E30" s="27">
        <v>4478.4816327270128</v>
      </c>
      <c r="F30" s="27">
        <v>4561.2800000000007</v>
      </c>
      <c r="G30" s="28">
        <v>7273.0053883619403</v>
      </c>
    </row>
    <row r="31" spans="1:7" s="7" customFormat="1" ht="16.5" x14ac:dyDescent="0.25">
      <c r="A31" s="16"/>
      <c r="B31" s="26"/>
      <c r="C31" s="27"/>
      <c r="D31" s="27"/>
      <c r="E31" s="27"/>
      <c r="F31" s="27"/>
      <c r="G31" s="28"/>
    </row>
    <row r="32" spans="1:7" ht="18.75" customHeight="1" x14ac:dyDescent="0.25">
      <c r="A32" s="16">
        <v>3</v>
      </c>
      <c r="B32" s="20" t="s">
        <v>38</v>
      </c>
      <c r="C32" s="22">
        <v>112.44</v>
      </c>
      <c r="D32" s="23">
        <v>8.5784925072244533</v>
      </c>
      <c r="E32" s="22">
        <v>0</v>
      </c>
      <c r="F32" s="22">
        <v>0</v>
      </c>
      <c r="G32" s="24">
        <v>357.47939540005433</v>
      </c>
    </row>
    <row r="33" spans="1:10" ht="18.75" customHeight="1" x14ac:dyDescent="0.25">
      <c r="A33" s="16">
        <v>4</v>
      </c>
      <c r="B33" s="20" t="s">
        <v>39</v>
      </c>
      <c r="C33" s="22">
        <v>0</v>
      </c>
      <c r="D33" s="22">
        <v>0</v>
      </c>
      <c r="E33" s="22">
        <v>0</v>
      </c>
      <c r="F33" s="22">
        <v>0</v>
      </c>
      <c r="G33" s="25">
        <v>0</v>
      </c>
    </row>
    <row r="34" spans="1:10" ht="18.75" customHeight="1" x14ac:dyDescent="0.25">
      <c r="A34" s="16">
        <v>5</v>
      </c>
      <c r="B34" s="20" t="s">
        <v>40</v>
      </c>
      <c r="C34" s="22">
        <v>0</v>
      </c>
      <c r="D34" s="23">
        <v>2062.6225181311079</v>
      </c>
      <c r="E34" s="23">
        <v>1.5466933858951113</v>
      </c>
      <c r="F34" s="22"/>
      <c r="G34" s="24">
        <v>94.087166857757907</v>
      </c>
    </row>
    <row r="35" spans="1:10" ht="18.75" customHeight="1" x14ac:dyDescent="0.25">
      <c r="A35" s="16">
        <v>6</v>
      </c>
      <c r="B35" s="20" t="s">
        <v>86</v>
      </c>
      <c r="C35" s="22">
        <v>3437.1800000000003</v>
      </c>
      <c r="D35" s="22">
        <v>-752.45178701844236</v>
      </c>
      <c r="E35" s="22">
        <v>374.46478001444575</v>
      </c>
      <c r="F35" s="22">
        <v>3473.27</v>
      </c>
      <c r="G35" s="25">
        <v>2399.4997071517787</v>
      </c>
      <c r="J35" s="29"/>
    </row>
    <row r="36" spans="1:10" ht="25.5" customHeight="1" x14ac:dyDescent="0.25">
      <c r="A36" s="16"/>
      <c r="B36" s="20"/>
      <c r="C36" s="22"/>
      <c r="D36" s="22"/>
      <c r="E36" s="22"/>
      <c r="F36" s="22"/>
      <c r="G36" s="25"/>
    </row>
    <row r="37" spans="1:10" s="7" customFormat="1" ht="19.5" customHeight="1" x14ac:dyDescent="0.25">
      <c r="A37" s="48">
        <v>7</v>
      </c>
      <c r="B37" s="26" t="s">
        <v>41</v>
      </c>
      <c r="C37" s="27">
        <v>15841.630000000001</v>
      </c>
      <c r="D37" s="27">
        <v>16568.354647367571</v>
      </c>
      <c r="E37" s="27">
        <v>21233.182093485153</v>
      </c>
      <c r="F37" s="27">
        <v>22234.41</v>
      </c>
      <c r="G37" s="28">
        <v>35257.599867881145</v>
      </c>
    </row>
    <row r="38" spans="1:10" s="7" customFormat="1" ht="16.5" x14ac:dyDescent="0.25">
      <c r="A38" s="48"/>
      <c r="B38" s="26"/>
      <c r="C38" s="27"/>
      <c r="D38" s="27"/>
      <c r="E38" s="27"/>
      <c r="F38" s="27"/>
      <c r="G38" s="28"/>
    </row>
    <row r="39" spans="1:10" ht="18.75" customHeight="1" x14ac:dyDescent="0.25">
      <c r="A39" s="16">
        <v>8</v>
      </c>
      <c r="B39" s="20" t="s">
        <v>42</v>
      </c>
      <c r="C39" s="22">
        <v>880.51</v>
      </c>
      <c r="D39" s="22">
        <v>0</v>
      </c>
      <c r="E39" s="22">
        <v>0</v>
      </c>
      <c r="F39" s="22">
        <v>0</v>
      </c>
      <c r="G39" s="25">
        <v>0</v>
      </c>
    </row>
    <row r="40" spans="1:10" ht="18.75" customHeight="1" x14ac:dyDescent="0.25">
      <c r="A40" s="16" t="s">
        <v>23</v>
      </c>
      <c r="B40" s="20" t="s">
        <v>82</v>
      </c>
      <c r="C40" s="22">
        <v>0</v>
      </c>
      <c r="D40" s="23">
        <v>-46.35787586617824</v>
      </c>
      <c r="E40" s="23">
        <v>-39.708774860547152</v>
      </c>
      <c r="F40" s="23">
        <v>-54.43</v>
      </c>
      <c r="G40" s="24">
        <v>-51.734982106910408</v>
      </c>
    </row>
    <row r="41" spans="1:10" ht="18.75" customHeight="1" x14ac:dyDescent="0.25">
      <c r="A41" s="16" t="s">
        <v>23</v>
      </c>
      <c r="B41" s="20" t="s">
        <v>83</v>
      </c>
      <c r="C41" s="22">
        <v>0</v>
      </c>
      <c r="D41" s="22">
        <v>0</v>
      </c>
      <c r="E41" s="23">
        <v>-3.8461108862591766</v>
      </c>
      <c r="F41" s="22">
        <v>0</v>
      </c>
      <c r="G41" s="25">
        <v>0</v>
      </c>
    </row>
    <row r="42" spans="1:10" ht="18.75" customHeight="1" x14ac:dyDescent="0.25">
      <c r="A42" s="16" t="s">
        <v>23</v>
      </c>
      <c r="B42" s="20" t="s">
        <v>84</v>
      </c>
      <c r="C42" s="22">
        <v>0</v>
      </c>
      <c r="D42" s="23">
        <v>-1.7964872784646004</v>
      </c>
      <c r="E42" s="23">
        <v>-2.1756820294924561</v>
      </c>
      <c r="F42" s="23">
        <v>-49.89</v>
      </c>
      <c r="G42" s="24">
        <v>-57.934885774231539</v>
      </c>
    </row>
    <row r="43" spans="1:10" ht="18.75" customHeight="1" x14ac:dyDescent="0.25">
      <c r="A43" s="16"/>
      <c r="B43" s="20" t="s">
        <v>58</v>
      </c>
      <c r="C43" s="22">
        <v>0</v>
      </c>
      <c r="D43" s="22">
        <v>0</v>
      </c>
      <c r="E43" s="23">
        <v>-16.28152570885587</v>
      </c>
      <c r="F43" s="22">
        <v>-2.27</v>
      </c>
      <c r="G43" s="25">
        <v>0</v>
      </c>
    </row>
    <row r="44" spans="1:10" x14ac:dyDescent="0.25">
      <c r="A44" s="16"/>
      <c r="B44" s="20"/>
      <c r="C44" s="22"/>
      <c r="D44" s="22"/>
      <c r="E44" s="23"/>
      <c r="F44" s="22"/>
      <c r="G44" s="25"/>
    </row>
    <row r="45" spans="1:10" s="30" customFormat="1" ht="17.25" thickBot="1" x14ac:dyDescent="0.3">
      <c r="A45" s="48">
        <v>9</v>
      </c>
      <c r="B45" s="26" t="s">
        <v>43</v>
      </c>
      <c r="C45" s="27">
        <v>14961.12</v>
      </c>
      <c r="D45" s="27">
        <v>16520.200284222927</v>
      </c>
      <c r="E45" s="27">
        <v>21171.17</v>
      </c>
      <c r="F45" s="27">
        <v>22127.82</v>
      </c>
      <c r="G45" s="28">
        <v>35147.93</v>
      </c>
    </row>
    <row r="46" spans="1:10" s="31" customFormat="1" ht="16.5" x14ac:dyDescent="0.25">
      <c r="A46" s="48"/>
      <c r="B46" s="26"/>
      <c r="C46" s="27"/>
      <c r="D46" s="27"/>
      <c r="E46" s="27"/>
      <c r="F46" s="27"/>
      <c r="G46" s="28"/>
    </row>
    <row r="47" spans="1:10" ht="16.5" x14ac:dyDescent="0.25">
      <c r="A47" s="16" t="s">
        <v>24</v>
      </c>
      <c r="B47" s="26" t="s">
        <v>44</v>
      </c>
      <c r="C47" s="22"/>
      <c r="D47" s="22"/>
      <c r="E47" s="22"/>
      <c r="F47" s="22"/>
      <c r="G47" s="25"/>
    </row>
    <row r="48" spans="1:10" ht="19.5" customHeight="1" x14ac:dyDescent="0.25">
      <c r="A48" s="16">
        <v>1</v>
      </c>
      <c r="B48" s="20" t="s">
        <v>45</v>
      </c>
      <c r="C48" s="22">
        <v>14300.532310000001</v>
      </c>
      <c r="D48" s="22">
        <v>15428.352175859542</v>
      </c>
      <c r="E48" s="22">
        <v>20359.919999999998</v>
      </c>
      <c r="F48" s="22">
        <v>21206.38</v>
      </c>
      <c r="G48" s="25">
        <v>34110.69</v>
      </c>
    </row>
    <row r="49" spans="1:7" ht="34.5" customHeight="1" x14ac:dyDescent="0.25">
      <c r="A49" s="16">
        <v>2</v>
      </c>
      <c r="B49" s="20" t="s">
        <v>46</v>
      </c>
      <c r="C49" s="22">
        <v>0</v>
      </c>
      <c r="D49" s="22">
        <v>0</v>
      </c>
      <c r="E49" s="22">
        <v>0</v>
      </c>
      <c r="F49" s="22">
        <v>0</v>
      </c>
      <c r="G49" s="25">
        <v>0</v>
      </c>
    </row>
    <row r="50" spans="1:7" ht="19.5" customHeight="1" x14ac:dyDescent="0.25">
      <c r="A50" s="16">
        <v>3</v>
      </c>
      <c r="B50" s="20" t="s">
        <v>47</v>
      </c>
      <c r="C50" s="22">
        <v>84.94</v>
      </c>
      <c r="D50" s="22">
        <v>112.62</v>
      </c>
      <c r="E50" s="22">
        <v>0</v>
      </c>
      <c r="F50" s="22">
        <v>0</v>
      </c>
      <c r="G50" s="25">
        <v>0</v>
      </c>
    </row>
    <row r="51" spans="1:7" ht="17.25" customHeight="1" x14ac:dyDescent="0.25">
      <c r="A51" s="16">
        <v>4</v>
      </c>
      <c r="B51" s="20" t="s">
        <v>48</v>
      </c>
      <c r="C51" s="22">
        <v>314.76</v>
      </c>
      <c r="D51" s="22">
        <v>676.08</v>
      </c>
      <c r="E51" s="22">
        <v>471.04</v>
      </c>
      <c r="F51" s="22">
        <v>471.68206040000018</v>
      </c>
      <c r="G51" s="25">
        <v>546.4</v>
      </c>
    </row>
    <row r="52" spans="1:7" ht="17.25" customHeight="1" thickBot="1" x14ac:dyDescent="0.3">
      <c r="A52" s="49">
        <v>5</v>
      </c>
      <c r="B52" s="32" t="s">
        <v>49</v>
      </c>
      <c r="C52" s="33">
        <v>260.92</v>
      </c>
      <c r="D52" s="33">
        <v>303.16000000000003</v>
      </c>
      <c r="E52" s="33">
        <v>340.21</v>
      </c>
      <c r="F52" s="33">
        <v>449.7567236999999</v>
      </c>
      <c r="G52" s="34">
        <v>490.84</v>
      </c>
    </row>
    <row r="53" spans="1:7" x14ac:dyDescent="0.25">
      <c r="C53" s="29"/>
      <c r="D53" s="29"/>
      <c r="E53" s="29"/>
      <c r="F53" s="29"/>
      <c r="G53" s="29"/>
    </row>
    <row r="54" spans="1:7" ht="16.5" thickBot="1" x14ac:dyDescent="0.3">
      <c r="B54" s="6" t="s">
        <v>103</v>
      </c>
      <c r="C54" s="29"/>
      <c r="D54" s="29"/>
      <c r="E54" s="29"/>
      <c r="F54" s="29"/>
      <c r="G54" s="29"/>
    </row>
    <row r="55" spans="1:7" ht="21.75" customHeight="1" x14ac:dyDescent="0.25">
      <c r="B55" s="5" t="s">
        <v>104</v>
      </c>
      <c r="C55" s="13" t="s">
        <v>2</v>
      </c>
      <c r="D55" s="14" t="s">
        <v>3</v>
      </c>
      <c r="E55" s="14" t="s">
        <v>4</v>
      </c>
      <c r="F55" s="14" t="s">
        <v>5</v>
      </c>
      <c r="G55" s="15" t="s">
        <v>6</v>
      </c>
    </row>
    <row r="56" spans="1:7" ht="16.5" x14ac:dyDescent="0.25">
      <c r="B56" s="1"/>
      <c r="C56" s="22"/>
      <c r="D56" s="22"/>
      <c r="E56" s="22"/>
      <c r="F56" s="22"/>
      <c r="G56" s="25"/>
    </row>
    <row r="57" spans="1:7" ht="18.75" customHeight="1" x14ac:dyDescent="0.25">
      <c r="B57" s="2" t="s">
        <v>87</v>
      </c>
      <c r="C57" s="22">
        <v>326.01</v>
      </c>
      <c r="D57" s="23">
        <v>384.27819595559356</v>
      </c>
      <c r="E57" s="23">
        <v>497.49908321778213</v>
      </c>
      <c r="F57" s="23">
        <v>349.96999999999997</v>
      </c>
      <c r="G57" s="24">
        <v>769.10945443625963</v>
      </c>
    </row>
    <row r="58" spans="1:7" ht="18.75" customHeight="1" x14ac:dyDescent="0.25">
      <c r="B58" s="2" t="s">
        <v>88</v>
      </c>
      <c r="C58" s="22">
        <v>112.11</v>
      </c>
      <c r="D58" s="23">
        <v>272.99165561094321</v>
      </c>
      <c r="E58" s="23">
        <v>265.50538662275477</v>
      </c>
      <c r="F58" s="23">
        <v>304.53999999999996</v>
      </c>
      <c r="G58" s="24">
        <v>341.41977870995328</v>
      </c>
    </row>
    <row r="59" spans="1:7" ht="18.75" customHeight="1" x14ac:dyDescent="0.25">
      <c r="B59" s="2" t="s">
        <v>89</v>
      </c>
      <c r="C59" s="22">
        <v>303.81</v>
      </c>
      <c r="D59" s="23">
        <v>351.44181013797726</v>
      </c>
      <c r="E59" s="23">
        <v>265.20635923481501</v>
      </c>
      <c r="F59" s="23">
        <v>326.65000000000003</v>
      </c>
      <c r="G59" s="24">
        <v>442.67104830035152</v>
      </c>
    </row>
    <row r="60" spans="1:7" ht="18.75" customHeight="1" x14ac:dyDescent="0.25">
      <c r="B60" s="2" t="s">
        <v>90</v>
      </c>
      <c r="C60" s="22">
        <v>17.14</v>
      </c>
      <c r="D60" s="23">
        <v>4.1138495666615409</v>
      </c>
      <c r="E60" s="23">
        <v>85.903350652614463</v>
      </c>
      <c r="F60" s="23">
        <v>0</v>
      </c>
      <c r="G60" s="24">
        <v>37.427512105400126</v>
      </c>
    </row>
    <row r="61" spans="1:7" ht="18.75" customHeight="1" x14ac:dyDescent="0.25">
      <c r="B61" s="2" t="s">
        <v>91</v>
      </c>
      <c r="C61" s="22">
        <v>156.26</v>
      </c>
      <c r="D61" s="23">
        <v>150.71358955071659</v>
      </c>
      <c r="E61" s="23">
        <v>232.39583687536009</v>
      </c>
      <c r="F61" s="23">
        <v>156.68</v>
      </c>
      <c r="G61" s="24">
        <v>276.10306783349324</v>
      </c>
    </row>
    <row r="62" spans="1:7" ht="18.75" customHeight="1" x14ac:dyDescent="0.25">
      <c r="B62" s="2" t="s">
        <v>92</v>
      </c>
      <c r="C62" s="22">
        <v>11.59</v>
      </c>
      <c r="D62" s="23">
        <v>12.054535939519864</v>
      </c>
      <c r="E62" s="23">
        <v>10.197865057668432</v>
      </c>
      <c r="F62" s="23">
        <v>19.939999999999998</v>
      </c>
      <c r="G62" s="24">
        <v>1010.1384853022823</v>
      </c>
    </row>
    <row r="63" spans="1:7" ht="18.75" customHeight="1" thickBot="1" x14ac:dyDescent="0.3">
      <c r="B63" s="36" t="s">
        <v>80</v>
      </c>
      <c r="C63" s="37">
        <v>926.92000000000007</v>
      </c>
      <c r="D63" s="37">
        <v>1175.593636761412</v>
      </c>
      <c r="E63" s="37">
        <v>1356.7078816609951</v>
      </c>
      <c r="F63" s="37">
        <v>1157.7800000000002</v>
      </c>
      <c r="G63" s="38">
        <v>2876.8693466877403</v>
      </c>
    </row>
    <row r="64" spans="1:7" x14ac:dyDescent="0.25">
      <c r="C64" s="29"/>
      <c r="D64" s="29"/>
      <c r="E64" s="29"/>
      <c r="F64" s="29"/>
      <c r="G64" s="29"/>
    </row>
    <row r="65" spans="1:7" x14ac:dyDescent="0.25">
      <c r="C65" s="29"/>
      <c r="D65" s="29"/>
      <c r="E65" s="29"/>
      <c r="F65" s="29"/>
      <c r="G65" s="29"/>
    </row>
    <row r="66" spans="1:7" ht="16.5" x14ac:dyDescent="0.25">
      <c r="C66" s="29"/>
      <c r="D66" s="29"/>
      <c r="E66" s="29"/>
      <c r="F66" s="29"/>
      <c r="G66" s="47" t="s">
        <v>8</v>
      </c>
    </row>
    <row r="67" spans="1:7" ht="16.5" x14ac:dyDescent="0.25">
      <c r="C67" s="29"/>
      <c r="D67" s="29"/>
      <c r="E67" s="29"/>
      <c r="F67" s="29"/>
      <c r="G67" s="47" t="s">
        <v>102</v>
      </c>
    </row>
    <row r="68" spans="1:7" ht="18.75" customHeight="1" thickBot="1" x14ac:dyDescent="0.3">
      <c r="C68" s="29"/>
      <c r="D68" s="29"/>
      <c r="E68" s="29"/>
      <c r="F68" s="29"/>
      <c r="G68" s="47"/>
    </row>
    <row r="69" spans="1:7" ht="18.75" x14ac:dyDescent="0.25">
      <c r="A69" s="56" t="s">
        <v>98</v>
      </c>
      <c r="B69" s="57"/>
      <c r="C69" s="57"/>
      <c r="D69" s="57"/>
      <c r="E69" s="57"/>
      <c r="F69" s="57"/>
      <c r="G69" s="58"/>
    </row>
    <row r="70" spans="1:7" ht="10.5" customHeight="1" x14ac:dyDescent="0.25">
      <c r="A70" s="8"/>
      <c r="B70" s="9"/>
      <c r="C70" s="9"/>
      <c r="D70" s="9"/>
      <c r="E70" s="9"/>
      <c r="F70" s="9"/>
      <c r="G70" s="10"/>
    </row>
    <row r="71" spans="1:7" ht="18.75" x14ac:dyDescent="0.25">
      <c r="A71" s="59" t="s">
        <v>99</v>
      </c>
      <c r="B71" s="60"/>
      <c r="C71" s="61" t="s">
        <v>100</v>
      </c>
      <c r="D71" s="62"/>
      <c r="E71" s="62"/>
      <c r="F71" s="62"/>
      <c r="G71" s="63"/>
    </row>
    <row r="72" spans="1:7" ht="9" customHeight="1" thickBot="1" x14ac:dyDescent="0.3">
      <c r="A72" s="64"/>
      <c r="B72" s="65"/>
      <c r="C72" s="65"/>
      <c r="D72" s="65"/>
      <c r="E72" s="65"/>
      <c r="F72" s="65"/>
      <c r="G72" s="66"/>
    </row>
    <row r="73" spans="1:7" ht="16.5" x14ac:dyDescent="0.25">
      <c r="A73" s="11"/>
      <c r="B73" s="11"/>
      <c r="C73" s="11"/>
      <c r="D73" s="11"/>
      <c r="E73" s="11"/>
      <c r="F73" s="55" t="s">
        <v>81</v>
      </c>
      <c r="G73" s="55"/>
    </row>
    <row r="74" spans="1:7" ht="10.5" customHeight="1" x14ac:dyDescent="0.25">
      <c r="C74" s="29"/>
      <c r="D74" s="29"/>
      <c r="E74" s="29"/>
      <c r="F74" s="29"/>
      <c r="G74" s="47"/>
    </row>
    <row r="75" spans="1:7" ht="20.25" customHeight="1" thickBot="1" x14ac:dyDescent="0.3">
      <c r="B75" s="6" t="s">
        <v>105</v>
      </c>
      <c r="C75" s="29"/>
      <c r="D75" s="29"/>
      <c r="E75" s="29"/>
      <c r="F75" s="29"/>
      <c r="G75" s="29"/>
    </row>
    <row r="76" spans="1:7" ht="20.25" customHeight="1" x14ac:dyDescent="0.25">
      <c r="B76" s="5" t="s">
        <v>104</v>
      </c>
      <c r="C76" s="13" t="s">
        <v>2</v>
      </c>
      <c r="D76" s="14" t="s">
        <v>3</v>
      </c>
      <c r="E76" s="14" t="s">
        <v>4</v>
      </c>
      <c r="F76" s="14" t="s">
        <v>5</v>
      </c>
      <c r="G76" s="15" t="s">
        <v>6</v>
      </c>
    </row>
    <row r="77" spans="1:7" ht="10.5" customHeight="1" x14ac:dyDescent="0.25">
      <c r="B77" s="1"/>
      <c r="C77" s="22"/>
      <c r="D77" s="22"/>
      <c r="E77" s="22"/>
      <c r="F77" s="22"/>
      <c r="G77" s="25"/>
    </row>
    <row r="78" spans="1:7" ht="20.25" customHeight="1" x14ac:dyDescent="0.25">
      <c r="B78" s="2" t="s">
        <v>59</v>
      </c>
      <c r="C78" s="22">
        <v>541.38</v>
      </c>
      <c r="D78" s="22">
        <v>262.04176400594827</v>
      </c>
      <c r="E78" s="23">
        <v>397.97122829834274</v>
      </c>
      <c r="F78" s="22">
        <v>660.94</v>
      </c>
      <c r="G78" s="25">
        <v>823.51</v>
      </c>
    </row>
    <row r="79" spans="1:7" ht="20.25" customHeight="1" x14ac:dyDescent="0.25">
      <c r="B79" s="2" t="s">
        <v>67</v>
      </c>
      <c r="C79" s="22">
        <v>322.33</v>
      </c>
      <c r="D79" s="22">
        <v>0</v>
      </c>
      <c r="E79" s="22">
        <v>0</v>
      </c>
      <c r="F79" s="22">
        <v>0</v>
      </c>
      <c r="G79" s="25">
        <v>0</v>
      </c>
    </row>
    <row r="80" spans="1:7" ht="20.25" customHeight="1" x14ac:dyDescent="0.25">
      <c r="B80" s="2" t="s">
        <v>93</v>
      </c>
      <c r="C80" s="22">
        <v>-90.28</v>
      </c>
      <c r="D80" s="22">
        <v>0</v>
      </c>
      <c r="E80" s="22">
        <v>0</v>
      </c>
      <c r="F80" s="22">
        <v>0</v>
      </c>
      <c r="G80" s="25">
        <v>0</v>
      </c>
    </row>
    <row r="81" spans="2:7" ht="20.25" customHeight="1" x14ac:dyDescent="0.25">
      <c r="B81" s="2" t="s">
        <v>68</v>
      </c>
      <c r="C81" s="22">
        <v>0</v>
      </c>
      <c r="D81" s="23">
        <v>0</v>
      </c>
      <c r="E81" s="23">
        <v>0</v>
      </c>
      <c r="F81" s="23">
        <v>0</v>
      </c>
      <c r="G81" s="24">
        <v>0</v>
      </c>
    </row>
    <row r="82" spans="2:7" ht="20.25" customHeight="1" x14ac:dyDescent="0.25">
      <c r="B82" s="2" t="s">
        <v>50</v>
      </c>
      <c r="C82" s="22">
        <v>340.7</v>
      </c>
      <c r="D82" s="22">
        <v>499.36201419354586</v>
      </c>
      <c r="E82" s="23">
        <v>469.01303455573429</v>
      </c>
      <c r="F82" s="23">
        <v>533.82000000000005</v>
      </c>
      <c r="G82" s="24">
        <v>629.79184113866529</v>
      </c>
    </row>
    <row r="83" spans="2:7" ht="20.25" customHeight="1" x14ac:dyDescent="0.25">
      <c r="B83" s="2" t="s">
        <v>69</v>
      </c>
      <c r="C83" s="22">
        <v>81.47</v>
      </c>
      <c r="D83" s="23">
        <v>45.401306190753282</v>
      </c>
      <c r="E83" s="23">
        <v>45.190244269880722</v>
      </c>
      <c r="F83" s="23">
        <v>33.229999999999997</v>
      </c>
      <c r="G83" s="24">
        <v>41.430337553367281</v>
      </c>
    </row>
    <row r="84" spans="2:7" ht="20.25" customHeight="1" x14ac:dyDescent="0.25">
      <c r="B84" s="2" t="s">
        <v>94</v>
      </c>
      <c r="C84" s="22">
        <v>0</v>
      </c>
      <c r="D84" s="22">
        <v>-1.0470780948051957E-2</v>
      </c>
      <c r="E84" s="23">
        <v>4.7989639932616708</v>
      </c>
      <c r="F84" s="23">
        <v>20.52</v>
      </c>
      <c r="G84" s="24">
        <v>15.355087161762071</v>
      </c>
    </row>
    <row r="85" spans="2:7" ht="20.25" customHeight="1" x14ac:dyDescent="0.25">
      <c r="B85" s="2" t="s">
        <v>95</v>
      </c>
      <c r="C85" s="22">
        <v>0.05</v>
      </c>
      <c r="D85" s="23">
        <v>5.2353904740259784E-2</v>
      </c>
      <c r="E85" s="23">
        <v>0.27613086469164372</v>
      </c>
      <c r="F85" s="23">
        <v>0.29000000000000004</v>
      </c>
      <c r="G85" s="25">
        <v>0</v>
      </c>
    </row>
    <row r="86" spans="2:7" ht="20.25" customHeight="1" x14ac:dyDescent="0.25">
      <c r="B86" s="2" t="s">
        <v>96</v>
      </c>
      <c r="C86" s="22">
        <v>214.8</v>
      </c>
      <c r="D86" s="23">
        <v>434.34893528709125</v>
      </c>
      <c r="E86" s="23">
        <v>287.32844734258759</v>
      </c>
      <c r="F86" s="23">
        <v>249.13</v>
      </c>
      <c r="G86" s="24">
        <v>289.08943491338579</v>
      </c>
    </row>
    <row r="87" spans="2:7" ht="20.25" customHeight="1" x14ac:dyDescent="0.25">
      <c r="B87" s="2" t="s">
        <v>70</v>
      </c>
      <c r="C87" s="22">
        <v>83.42</v>
      </c>
      <c r="D87" s="23">
        <v>108.36211203138969</v>
      </c>
      <c r="E87" s="23">
        <v>86.276612585206337</v>
      </c>
      <c r="F87" s="23">
        <v>-0.30999999999999994</v>
      </c>
      <c r="G87" s="24">
        <v>51.257999019514862</v>
      </c>
    </row>
    <row r="88" spans="2:7" ht="20.25" customHeight="1" x14ac:dyDescent="0.25">
      <c r="B88" s="2" t="s">
        <v>51</v>
      </c>
      <c r="C88" s="22">
        <v>4.0999999999999996</v>
      </c>
      <c r="D88" s="23">
        <v>122.55002021600011</v>
      </c>
      <c r="E88" s="23">
        <v>42.16232651222753</v>
      </c>
      <c r="F88" s="23">
        <v>156.22999999999999</v>
      </c>
      <c r="G88" s="24">
        <v>162.07020663471454</v>
      </c>
    </row>
    <row r="89" spans="2:7" ht="20.25" customHeight="1" x14ac:dyDescent="0.25">
      <c r="B89" s="2" t="s">
        <v>71</v>
      </c>
      <c r="C89" s="22">
        <v>411.22</v>
      </c>
      <c r="D89" s="23">
        <v>531.00471421855889</v>
      </c>
      <c r="E89" s="23">
        <v>613.05812838522343</v>
      </c>
      <c r="F89" s="23">
        <v>502.22999999999996</v>
      </c>
      <c r="G89" s="24">
        <v>825.34100597745953</v>
      </c>
    </row>
    <row r="90" spans="2:7" ht="20.25" customHeight="1" x14ac:dyDescent="0.25">
      <c r="B90" s="2" t="s">
        <v>72</v>
      </c>
      <c r="C90" s="22">
        <v>67.67</v>
      </c>
      <c r="D90" s="23">
        <v>90.436135048324743</v>
      </c>
      <c r="E90" s="23">
        <v>111.95678300152919</v>
      </c>
      <c r="F90" s="23">
        <v>93.88</v>
      </c>
      <c r="G90" s="24">
        <v>89.280602566044593</v>
      </c>
    </row>
    <row r="91" spans="2:7" ht="20.25" customHeight="1" x14ac:dyDescent="0.25">
      <c r="B91" s="2" t="s">
        <v>73</v>
      </c>
      <c r="C91" s="22">
        <v>102.56</v>
      </c>
      <c r="D91" s="23">
        <v>138.90538005685724</v>
      </c>
      <c r="E91" s="23">
        <v>121.66897203551115</v>
      </c>
      <c r="F91" s="23">
        <v>689.72</v>
      </c>
      <c r="G91" s="24">
        <v>864.31696368066412</v>
      </c>
    </row>
    <row r="92" spans="2:7" ht="20.25" customHeight="1" x14ac:dyDescent="0.25">
      <c r="B92" s="2" t="s">
        <v>74</v>
      </c>
      <c r="C92" s="22">
        <v>46.42</v>
      </c>
      <c r="D92" s="23">
        <v>47.265105199506529</v>
      </c>
      <c r="E92" s="23">
        <v>101.79707153166767</v>
      </c>
      <c r="F92" s="23">
        <v>73.98</v>
      </c>
      <c r="G92" s="24">
        <v>71.440709357630126</v>
      </c>
    </row>
    <row r="93" spans="2:7" ht="20.25" customHeight="1" x14ac:dyDescent="0.25">
      <c r="B93" s="2" t="s">
        <v>75</v>
      </c>
      <c r="C93" s="22">
        <v>1.77</v>
      </c>
      <c r="D93" s="23">
        <v>2.7224030464935089</v>
      </c>
      <c r="E93" s="23">
        <v>3.332613884209493</v>
      </c>
      <c r="F93" s="23">
        <v>3.39</v>
      </c>
      <c r="G93" s="24">
        <v>3.4381602033271745</v>
      </c>
    </row>
    <row r="94" spans="2:7" ht="20.25" customHeight="1" x14ac:dyDescent="0.25">
      <c r="B94" s="39" t="s">
        <v>60</v>
      </c>
      <c r="C94" s="22">
        <v>107</v>
      </c>
      <c r="D94" s="23">
        <v>142.25602996023389</v>
      </c>
      <c r="E94" s="23">
        <v>315.58901308068414</v>
      </c>
      <c r="F94" s="23">
        <v>535.0100000000001</v>
      </c>
      <c r="G94" s="24">
        <v>266.42191852861811</v>
      </c>
    </row>
    <row r="95" spans="2:7" ht="20.25" customHeight="1" x14ac:dyDescent="0.25">
      <c r="B95" s="39" t="s">
        <v>61</v>
      </c>
      <c r="C95" s="22">
        <v>23.26</v>
      </c>
      <c r="D95" s="23">
        <v>25.056578808688332</v>
      </c>
      <c r="E95" s="23">
        <v>43.000240860257342</v>
      </c>
      <c r="F95" s="23">
        <v>60.72</v>
      </c>
      <c r="G95" s="24">
        <v>73.448838325945118</v>
      </c>
    </row>
    <row r="96" spans="2:7" ht="20.25" customHeight="1" x14ac:dyDescent="0.25">
      <c r="B96" s="2" t="s">
        <v>79</v>
      </c>
      <c r="C96" s="22">
        <v>908.63</v>
      </c>
      <c r="D96" s="22">
        <v>-3451.4835239063659</v>
      </c>
      <c r="E96" s="22">
        <v>-1607.0245019816368</v>
      </c>
      <c r="F96" s="22">
        <v>93.880000000000095</v>
      </c>
      <c r="G96" s="25">
        <v>-10549.959086680197</v>
      </c>
    </row>
    <row r="97" spans="2:12" ht="20.25" customHeight="1" x14ac:dyDescent="0.25">
      <c r="B97" s="2" t="s">
        <v>76</v>
      </c>
      <c r="C97" s="22">
        <v>21.17</v>
      </c>
      <c r="D97" s="23">
        <v>24.13515008525976</v>
      </c>
      <c r="E97" s="23">
        <v>29.603133045735181</v>
      </c>
      <c r="F97" s="23">
        <v>45.519999999999996</v>
      </c>
      <c r="G97" s="24">
        <v>38.408002035398255</v>
      </c>
    </row>
    <row r="98" spans="2:12" ht="20.25" customHeight="1" x14ac:dyDescent="0.25">
      <c r="B98" s="39" t="s">
        <v>62</v>
      </c>
      <c r="C98" s="22">
        <v>0.02</v>
      </c>
      <c r="D98" s="23">
        <v>1.0196043299401936E-3</v>
      </c>
      <c r="E98" s="23">
        <v>-2.7149109996571497E-4</v>
      </c>
      <c r="F98" s="23">
        <v>0</v>
      </c>
      <c r="G98" s="24">
        <v>1.0109186505360412E-3</v>
      </c>
    </row>
    <row r="99" spans="2:12" ht="20.25" customHeight="1" x14ac:dyDescent="0.25">
      <c r="B99" s="39" t="s">
        <v>66</v>
      </c>
      <c r="C99" s="22">
        <v>135.04</v>
      </c>
      <c r="D99" s="23">
        <v>239.55</v>
      </c>
      <c r="E99" s="23">
        <v>599.54</v>
      </c>
      <c r="F99" s="23">
        <v>2961.24</v>
      </c>
      <c r="G99" s="24">
        <v>5369.75</v>
      </c>
    </row>
    <row r="100" spans="2:12" ht="20.25" customHeight="1" x14ac:dyDescent="0.25">
      <c r="B100" s="2" t="s">
        <v>77</v>
      </c>
      <c r="C100" s="22">
        <v>53.64</v>
      </c>
      <c r="D100" s="23">
        <v>154.66390538367546</v>
      </c>
      <c r="E100" s="23">
        <v>113.20413276961902</v>
      </c>
      <c r="F100" s="23">
        <v>147.47000000000003</v>
      </c>
      <c r="G100" s="24">
        <v>249.20069131549266</v>
      </c>
    </row>
    <row r="101" spans="2:12" ht="20.25" customHeight="1" x14ac:dyDescent="0.25">
      <c r="B101" s="2" t="s">
        <v>65</v>
      </c>
      <c r="C101" s="22">
        <v>52.74</v>
      </c>
      <c r="D101" s="23">
        <v>69.892462828246821</v>
      </c>
      <c r="E101" s="23">
        <v>-86.990744131822652</v>
      </c>
      <c r="F101" s="23">
        <v>-97.54</v>
      </c>
      <c r="G101" s="24">
        <v>2880.8537042922826</v>
      </c>
    </row>
    <row r="102" spans="2:12" x14ac:dyDescent="0.25">
      <c r="B102" s="2" t="s">
        <v>78</v>
      </c>
      <c r="C102" s="22">
        <v>8.07</v>
      </c>
      <c r="D102" s="23">
        <v>7.0991894827792263</v>
      </c>
      <c r="E102" s="23">
        <v>1.7043939579242835</v>
      </c>
      <c r="F102" s="23">
        <v>21.27</v>
      </c>
      <c r="G102" s="24">
        <v>3.3265974828652305</v>
      </c>
    </row>
    <row r="103" spans="2:12" x14ac:dyDescent="0.25">
      <c r="B103" s="39" t="s">
        <v>63</v>
      </c>
      <c r="C103" s="22">
        <v>0</v>
      </c>
      <c r="D103" s="23">
        <v>216.35774672959758</v>
      </c>
      <c r="E103" s="23">
        <v>-2.8565261864652798</v>
      </c>
      <c r="F103" s="23">
        <v>262.54000000000002</v>
      </c>
      <c r="G103" s="24">
        <v>209.35251597958563</v>
      </c>
    </row>
    <row r="104" spans="2:12" x14ac:dyDescent="0.25">
      <c r="B104" s="39" t="s">
        <v>64</v>
      </c>
      <c r="C104" s="22">
        <v>0</v>
      </c>
      <c r="D104" s="23">
        <v>146.96788138685727</v>
      </c>
      <c r="E104" s="23">
        <v>142.84535283117376</v>
      </c>
      <c r="F104" s="23">
        <v>176.29</v>
      </c>
      <c r="G104" s="24">
        <v>-9.3611264533067313</v>
      </c>
    </row>
    <row r="105" spans="2:12" x14ac:dyDescent="0.25">
      <c r="B105" s="39" t="s">
        <v>97</v>
      </c>
      <c r="C105" s="22">
        <v>0</v>
      </c>
      <c r="D105" s="22">
        <v>0</v>
      </c>
      <c r="E105" s="23">
        <v>0</v>
      </c>
      <c r="F105" s="23">
        <v>0.87</v>
      </c>
      <c r="G105" s="24">
        <v>1.7342931999083975</v>
      </c>
    </row>
    <row r="106" spans="2:12" ht="3.75" customHeight="1" x14ac:dyDescent="0.25">
      <c r="B106" s="2"/>
      <c r="C106" s="22"/>
      <c r="D106" s="22"/>
      <c r="E106" s="22"/>
      <c r="F106" s="22"/>
      <c r="G106" s="25"/>
    </row>
    <row r="107" spans="2:12" ht="21" customHeight="1" thickBot="1" x14ac:dyDescent="0.3">
      <c r="B107" s="36" t="s">
        <v>80</v>
      </c>
      <c r="C107" s="37">
        <v>3437.1800000000003</v>
      </c>
      <c r="D107" s="37">
        <v>-752.45178701844236</v>
      </c>
      <c r="E107" s="37">
        <v>374.46478001444575</v>
      </c>
      <c r="F107" s="37">
        <v>3473.27</v>
      </c>
      <c r="G107" s="38">
        <v>2399.4997071517787</v>
      </c>
      <c r="I107" s="11"/>
      <c r="J107" s="11"/>
      <c r="K107" s="11"/>
      <c r="L107" s="11"/>
    </row>
    <row r="108" spans="2:12" ht="21" customHeight="1" thickBot="1" x14ac:dyDescent="0.3">
      <c r="B108" s="7"/>
      <c r="C108" s="29"/>
      <c r="D108" s="29"/>
      <c r="E108" s="29"/>
      <c r="F108" s="29"/>
      <c r="G108" s="29"/>
      <c r="I108" s="11"/>
      <c r="J108" s="11"/>
      <c r="K108" s="11"/>
      <c r="L108" s="11"/>
    </row>
    <row r="109" spans="2:12" ht="33.75" customHeight="1" x14ac:dyDescent="0.25">
      <c r="B109" s="5" t="s">
        <v>106</v>
      </c>
      <c r="C109" s="13" t="s">
        <v>2</v>
      </c>
      <c r="D109" s="14" t="s">
        <v>3</v>
      </c>
      <c r="E109" s="14" t="s">
        <v>4</v>
      </c>
      <c r="F109" s="14" t="s">
        <v>5</v>
      </c>
      <c r="G109" s="15" t="s">
        <v>6</v>
      </c>
      <c r="I109" s="11"/>
      <c r="J109" s="11"/>
      <c r="K109" s="11"/>
      <c r="L109" s="11"/>
    </row>
    <row r="110" spans="2:12" ht="6" customHeight="1" x14ac:dyDescent="0.25">
      <c r="B110" s="1"/>
      <c r="C110" s="22"/>
      <c r="D110" s="22"/>
      <c r="E110" s="22"/>
      <c r="F110" s="22"/>
      <c r="G110" s="25"/>
      <c r="I110" s="11"/>
      <c r="J110" s="11"/>
      <c r="K110" s="11"/>
      <c r="L110" s="11"/>
    </row>
    <row r="111" spans="2:12" ht="21" customHeight="1" x14ac:dyDescent="0.25">
      <c r="B111" s="2" t="s">
        <v>53</v>
      </c>
      <c r="C111" s="40">
        <v>5251.25</v>
      </c>
      <c r="D111" s="40">
        <v>5963.2157633953866</v>
      </c>
      <c r="E111" s="40">
        <v>7365.9116879142939</v>
      </c>
      <c r="F111" s="40">
        <v>7307.8790785414567</v>
      </c>
      <c r="G111" s="41">
        <v>9981.4135699293784</v>
      </c>
      <c r="I111" s="52">
        <v>5963.2157633953866</v>
      </c>
      <c r="J111" s="52">
        <v>7365.9116879142939</v>
      </c>
      <c r="K111" s="52">
        <v>7307.8790785414567</v>
      </c>
      <c r="L111" s="52">
        <v>9981.4135699293784</v>
      </c>
    </row>
    <row r="112" spans="2:12" ht="21" customHeight="1" x14ac:dyDescent="0.25">
      <c r="B112" s="2" t="s">
        <v>54</v>
      </c>
      <c r="C112" s="40">
        <v>356.46</v>
      </c>
      <c r="D112" s="40">
        <v>422.02807970896129</v>
      </c>
      <c r="E112" s="3">
        <v>545.4210603479778</v>
      </c>
      <c r="F112" s="40">
        <v>1010.2952877153007</v>
      </c>
      <c r="G112" s="41">
        <v>2186.449975532149</v>
      </c>
      <c r="I112" s="52">
        <v>422.02807970896129</v>
      </c>
      <c r="J112" s="52">
        <v>545.4210603479778</v>
      </c>
      <c r="K112" s="52">
        <v>1010.2952877153007</v>
      </c>
      <c r="L112" s="52">
        <v>2186.449975532149</v>
      </c>
    </row>
    <row r="113" spans="2:12" ht="21" customHeight="1" x14ac:dyDescent="0.25">
      <c r="B113" s="2" t="s">
        <v>55</v>
      </c>
      <c r="C113" s="40">
        <v>3907.5181299999999</v>
      </c>
      <c r="D113" s="40">
        <v>4494.3114479529768</v>
      </c>
      <c r="E113" s="3">
        <v>7304.452020341927</v>
      </c>
      <c r="F113" s="40">
        <v>8709.5586063203627</v>
      </c>
      <c r="G113" s="41">
        <v>11256.261088418056</v>
      </c>
      <c r="I113" s="52">
        <v>4494.3114479529768</v>
      </c>
      <c r="J113" s="52">
        <v>7304.452020341927</v>
      </c>
      <c r="K113" s="52">
        <v>8709.5586063203627</v>
      </c>
      <c r="L113" s="52">
        <v>11256.261088418056</v>
      </c>
    </row>
    <row r="114" spans="2:12" ht="21" customHeight="1" x14ac:dyDescent="0.25">
      <c r="B114" s="2" t="s">
        <v>56</v>
      </c>
      <c r="C114" s="40">
        <v>2511.7141799999999</v>
      </c>
      <c r="D114" s="40">
        <v>2562.2379813371294</v>
      </c>
      <c r="E114" s="4">
        <v>3311.4811819005185</v>
      </c>
      <c r="F114" s="40">
        <v>3924.4814237602086</v>
      </c>
      <c r="G114" s="41">
        <v>4931.9617605519552</v>
      </c>
      <c r="I114" s="52">
        <v>2562.2379813371294</v>
      </c>
      <c r="J114" s="52">
        <v>3311.4811819005185</v>
      </c>
      <c r="K114" s="52">
        <v>3924.4814237602086</v>
      </c>
      <c r="L114" s="52">
        <v>4931.9617605519552</v>
      </c>
    </row>
    <row r="115" spans="2:12" x14ac:dyDescent="0.25">
      <c r="B115" s="2" t="s">
        <v>57</v>
      </c>
      <c r="C115" s="40">
        <v>2273.59</v>
      </c>
      <c r="D115" s="40">
        <v>2595.9489034650892</v>
      </c>
      <c r="E115" s="42">
        <v>3291.6340494952833</v>
      </c>
      <c r="F115" s="40">
        <v>4005.2156036626716</v>
      </c>
      <c r="G115" s="41">
        <v>5754.6036055684599</v>
      </c>
      <c r="I115" s="52">
        <v>2595.9489034650892</v>
      </c>
      <c r="J115" s="52">
        <v>3291.6340494952833</v>
      </c>
      <c r="K115" s="52">
        <v>4005.2156036626716</v>
      </c>
      <c r="L115" s="52">
        <v>5754.6036055684599</v>
      </c>
    </row>
    <row r="116" spans="2:12" ht="21" customHeight="1" x14ac:dyDescent="0.25">
      <c r="B116" s="1"/>
      <c r="C116" s="40"/>
      <c r="D116" s="40"/>
      <c r="E116" s="42"/>
      <c r="F116" s="40"/>
      <c r="G116" s="41"/>
      <c r="I116" s="52"/>
      <c r="J116" s="11"/>
      <c r="K116" s="11"/>
      <c r="L116" s="11"/>
    </row>
    <row r="117" spans="2:12" ht="21" customHeight="1" thickBot="1" x14ac:dyDescent="0.3">
      <c r="B117" s="36"/>
      <c r="C117" s="43">
        <v>14300.532309999999</v>
      </c>
      <c r="D117" s="43">
        <v>15428.352175859542</v>
      </c>
      <c r="E117" s="43">
        <v>20359.919999999998</v>
      </c>
      <c r="F117" s="43">
        <v>21206.38</v>
      </c>
      <c r="G117" s="44">
        <v>34110.69</v>
      </c>
      <c r="I117" s="23">
        <v>609.39</v>
      </c>
      <c r="J117" s="23">
        <v>1458.98</v>
      </c>
      <c r="K117" s="23">
        <v>3751.05</v>
      </c>
      <c r="L117" s="24">
        <v>5080.76</v>
      </c>
    </row>
    <row r="118" spans="2:12" ht="21" customHeight="1" thickBot="1" x14ac:dyDescent="0.3">
      <c r="B118" s="45"/>
      <c r="C118" s="46"/>
      <c r="D118" s="46"/>
      <c r="E118" s="46"/>
      <c r="F118" s="46"/>
      <c r="G118" s="46"/>
    </row>
    <row r="119" spans="2:12" ht="16.5" x14ac:dyDescent="0.25">
      <c r="B119" s="5" t="s">
        <v>107</v>
      </c>
      <c r="C119" s="13" t="s">
        <v>2</v>
      </c>
      <c r="D119" s="14" t="s">
        <v>3</v>
      </c>
      <c r="E119" s="14" t="s">
        <v>4</v>
      </c>
      <c r="F119" s="14" t="s">
        <v>5</v>
      </c>
      <c r="G119" s="15" t="s">
        <v>6</v>
      </c>
    </row>
    <row r="120" spans="2:12" ht="6" customHeight="1" x14ac:dyDescent="0.25">
      <c r="B120" s="1"/>
      <c r="C120" s="22"/>
      <c r="D120" s="22"/>
      <c r="E120" s="22"/>
      <c r="F120" s="22"/>
      <c r="G120" s="25"/>
    </row>
    <row r="121" spans="2:12" ht="21" customHeight="1" x14ac:dyDescent="0.25">
      <c r="B121" s="2" t="s">
        <v>53</v>
      </c>
      <c r="C121" s="40">
        <v>30.54</v>
      </c>
      <c r="D121" s="40">
        <v>37.36</v>
      </c>
      <c r="E121" s="40">
        <v>0</v>
      </c>
      <c r="F121" s="40">
        <v>0</v>
      </c>
      <c r="G121" s="41">
        <v>0</v>
      </c>
    </row>
    <row r="122" spans="2:12" ht="21" customHeight="1" x14ac:dyDescent="0.25">
      <c r="B122" s="2" t="s">
        <v>54</v>
      </c>
      <c r="C122" s="40">
        <v>6.19</v>
      </c>
      <c r="D122" s="40">
        <v>2.27</v>
      </c>
      <c r="E122" s="40">
        <v>0</v>
      </c>
      <c r="F122" s="40">
        <v>0</v>
      </c>
      <c r="G122" s="41">
        <v>0</v>
      </c>
    </row>
    <row r="123" spans="2:12" x14ac:dyDescent="0.25">
      <c r="B123" s="2" t="s">
        <v>55</v>
      </c>
      <c r="C123" s="40">
        <v>14.88</v>
      </c>
      <c r="D123" s="40">
        <v>16.149999999999999</v>
      </c>
      <c r="E123" s="40">
        <v>0</v>
      </c>
      <c r="F123" s="40">
        <v>0</v>
      </c>
      <c r="G123" s="41">
        <v>0</v>
      </c>
    </row>
    <row r="124" spans="2:12" x14ac:dyDescent="0.25">
      <c r="B124" s="2" t="s">
        <v>56</v>
      </c>
      <c r="C124" s="40">
        <v>15.79</v>
      </c>
      <c r="D124" s="40">
        <v>30.05</v>
      </c>
      <c r="E124" s="40">
        <v>0</v>
      </c>
      <c r="F124" s="40">
        <v>0</v>
      </c>
      <c r="G124" s="41">
        <v>0</v>
      </c>
    </row>
    <row r="125" spans="2:12" x14ac:dyDescent="0.25">
      <c r="B125" s="2" t="s">
        <v>57</v>
      </c>
      <c r="C125" s="40">
        <v>17.53</v>
      </c>
      <c r="D125" s="40">
        <v>26.79</v>
      </c>
      <c r="E125" s="40">
        <v>0</v>
      </c>
      <c r="F125" s="40">
        <v>0</v>
      </c>
      <c r="G125" s="41">
        <v>0</v>
      </c>
    </row>
    <row r="126" spans="2:12" ht="24" customHeight="1" x14ac:dyDescent="0.25">
      <c r="B126" s="1"/>
      <c r="C126" s="40"/>
      <c r="D126" s="40"/>
      <c r="E126" s="40"/>
      <c r="F126" s="40"/>
      <c r="G126" s="41"/>
    </row>
    <row r="127" spans="2:12" ht="17.25" thickBot="1" x14ac:dyDescent="0.3">
      <c r="B127" s="36"/>
      <c r="C127" s="43">
        <v>84.93</v>
      </c>
      <c r="D127" s="43">
        <v>112.62</v>
      </c>
      <c r="E127" s="43">
        <v>0</v>
      </c>
      <c r="F127" s="43">
        <v>0</v>
      </c>
      <c r="G127" s="44">
        <v>0</v>
      </c>
    </row>
    <row r="128" spans="2:12" x14ac:dyDescent="0.25">
      <c r="C128" s="29"/>
      <c r="D128" s="29"/>
      <c r="E128" s="29"/>
      <c r="F128" s="29"/>
      <c r="G128" s="29"/>
    </row>
    <row r="129" spans="3:7" s="50" customFormat="1" x14ac:dyDescent="0.25"/>
    <row r="130" spans="3:7" s="50" customFormat="1" x14ac:dyDescent="0.25">
      <c r="C130" s="51"/>
      <c r="D130" s="51"/>
      <c r="E130" s="51"/>
      <c r="F130" s="51"/>
      <c r="G130" s="51"/>
    </row>
    <row r="131" spans="3:7" s="50" customFormat="1" x14ac:dyDescent="0.25"/>
    <row r="132" spans="3:7" s="50" customFormat="1" x14ac:dyDescent="0.25"/>
    <row r="133" spans="3:7" s="50" customFormat="1" x14ac:dyDescent="0.25"/>
    <row r="134" spans="3:7" s="50" customFormat="1" x14ac:dyDescent="0.25"/>
    <row r="135" spans="3:7" s="50" customFormat="1" x14ac:dyDescent="0.25"/>
    <row r="136" spans="3:7" s="50" customFormat="1" x14ac:dyDescent="0.25"/>
    <row r="137" spans="3:7" s="50" customFormat="1" x14ac:dyDescent="0.25"/>
    <row r="138" spans="3:7" s="50" customFormat="1" x14ac:dyDescent="0.25"/>
    <row r="139" spans="3:7" s="50" customFormat="1" x14ac:dyDescent="0.25"/>
    <row r="140" spans="3:7" s="50" customFormat="1" x14ac:dyDescent="0.25"/>
    <row r="141" spans="3:7" s="50" customFormat="1" x14ac:dyDescent="0.25"/>
    <row r="142" spans="3:7" s="50" customFormat="1" x14ac:dyDescent="0.25"/>
    <row r="143" spans="3:7" s="50" customFormat="1" x14ac:dyDescent="0.25"/>
    <row r="144" spans="3:7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  <row r="560" s="50" customFormat="1" x14ac:dyDescent="0.25"/>
    <row r="561" s="50" customFormat="1" x14ac:dyDescent="0.25"/>
    <row r="562" s="50" customFormat="1" x14ac:dyDescent="0.25"/>
    <row r="563" s="50" customFormat="1" x14ac:dyDescent="0.25"/>
    <row r="564" s="50" customFormat="1" x14ac:dyDescent="0.25"/>
    <row r="565" s="50" customFormat="1" x14ac:dyDescent="0.25"/>
    <row r="566" s="50" customFormat="1" x14ac:dyDescent="0.25"/>
    <row r="567" s="50" customFormat="1" x14ac:dyDescent="0.25"/>
    <row r="568" s="50" customFormat="1" x14ac:dyDescent="0.25"/>
    <row r="569" s="50" customFormat="1" x14ac:dyDescent="0.25"/>
    <row r="570" s="50" customFormat="1" x14ac:dyDescent="0.25"/>
    <row r="571" s="50" customFormat="1" x14ac:dyDescent="0.25"/>
    <row r="572" s="50" customFormat="1" x14ac:dyDescent="0.25"/>
    <row r="573" s="50" customFormat="1" x14ac:dyDescent="0.25"/>
    <row r="574" s="50" customFormat="1" x14ac:dyDescent="0.25"/>
    <row r="575" s="50" customFormat="1" x14ac:dyDescent="0.25"/>
    <row r="576" s="50" customFormat="1" x14ac:dyDescent="0.25"/>
    <row r="577" s="50" customFormat="1" x14ac:dyDescent="0.25"/>
    <row r="578" s="50" customFormat="1" x14ac:dyDescent="0.25"/>
    <row r="579" s="50" customFormat="1" x14ac:dyDescent="0.25"/>
    <row r="580" s="50" customFormat="1" x14ac:dyDescent="0.25"/>
    <row r="581" s="50" customFormat="1" x14ac:dyDescent="0.25"/>
    <row r="582" s="50" customFormat="1" x14ac:dyDescent="0.25"/>
    <row r="583" s="50" customFormat="1" x14ac:dyDescent="0.25"/>
    <row r="584" s="50" customFormat="1" x14ac:dyDescent="0.25"/>
    <row r="585" s="50" customFormat="1" x14ac:dyDescent="0.25"/>
    <row r="586" s="50" customFormat="1" x14ac:dyDescent="0.25"/>
    <row r="587" s="50" customFormat="1" x14ac:dyDescent="0.25"/>
    <row r="588" s="50" customFormat="1" x14ac:dyDescent="0.25"/>
    <row r="589" s="50" customFormat="1" x14ac:dyDescent="0.25"/>
    <row r="590" s="50" customFormat="1" x14ac:dyDescent="0.25"/>
    <row r="591" s="50" customFormat="1" x14ac:dyDescent="0.25"/>
    <row r="592" s="50" customFormat="1" x14ac:dyDescent="0.25"/>
    <row r="593" s="50" customFormat="1" x14ac:dyDescent="0.25"/>
    <row r="594" s="50" customFormat="1" x14ac:dyDescent="0.25"/>
    <row r="595" s="50" customFormat="1" x14ac:dyDescent="0.25"/>
    <row r="596" s="50" customFormat="1" x14ac:dyDescent="0.25"/>
    <row r="597" s="50" customFormat="1" x14ac:dyDescent="0.25"/>
    <row r="598" s="50" customFormat="1" x14ac:dyDescent="0.25"/>
    <row r="599" s="50" customFormat="1" x14ac:dyDescent="0.25"/>
    <row r="600" s="50" customFormat="1" x14ac:dyDescent="0.25"/>
    <row r="601" s="50" customFormat="1" x14ac:dyDescent="0.25"/>
    <row r="602" s="50" customFormat="1" x14ac:dyDescent="0.25"/>
    <row r="603" s="50" customFormat="1" x14ac:dyDescent="0.25"/>
    <row r="604" s="50" customFormat="1" x14ac:dyDescent="0.25"/>
    <row r="605" s="50" customFormat="1" x14ac:dyDescent="0.25"/>
    <row r="606" s="50" customFormat="1" x14ac:dyDescent="0.25"/>
    <row r="607" s="50" customFormat="1" x14ac:dyDescent="0.25"/>
    <row r="608" s="50" customFormat="1" x14ac:dyDescent="0.25"/>
    <row r="609" s="50" customFormat="1" x14ac:dyDescent="0.25"/>
    <row r="610" s="50" customFormat="1" x14ac:dyDescent="0.25"/>
    <row r="611" s="50" customFormat="1" x14ac:dyDescent="0.25"/>
    <row r="612" s="50" customFormat="1" x14ac:dyDescent="0.25"/>
    <row r="613" s="50" customFormat="1" x14ac:dyDescent="0.25"/>
    <row r="614" s="50" customFormat="1" x14ac:dyDescent="0.25"/>
    <row r="615" s="50" customFormat="1" x14ac:dyDescent="0.25"/>
    <row r="616" s="50" customFormat="1" x14ac:dyDescent="0.25"/>
    <row r="617" s="50" customFormat="1" x14ac:dyDescent="0.25"/>
    <row r="618" s="50" customFormat="1" x14ac:dyDescent="0.25"/>
    <row r="619" s="50" customFormat="1" x14ac:dyDescent="0.25"/>
    <row r="620" s="50" customFormat="1" x14ac:dyDescent="0.25"/>
    <row r="621" s="50" customFormat="1" x14ac:dyDescent="0.25"/>
    <row r="622" s="50" customFormat="1" x14ac:dyDescent="0.25"/>
    <row r="623" s="50" customFormat="1" x14ac:dyDescent="0.25"/>
    <row r="624" s="50" customFormat="1" x14ac:dyDescent="0.25"/>
    <row r="625" s="50" customFormat="1" x14ac:dyDescent="0.25"/>
    <row r="626" s="50" customFormat="1" x14ac:dyDescent="0.25"/>
    <row r="627" s="50" customFormat="1" x14ac:dyDescent="0.25"/>
    <row r="628" s="50" customFormat="1" x14ac:dyDescent="0.25"/>
    <row r="629" s="50" customFormat="1" x14ac:dyDescent="0.25"/>
    <row r="630" s="50" customFormat="1" x14ac:dyDescent="0.25"/>
    <row r="631" s="50" customFormat="1" x14ac:dyDescent="0.25"/>
    <row r="632" s="50" customFormat="1" x14ac:dyDescent="0.25"/>
    <row r="633" s="50" customFormat="1" x14ac:dyDescent="0.25"/>
    <row r="634" s="50" customFormat="1" x14ac:dyDescent="0.25"/>
    <row r="635" s="50" customFormat="1" x14ac:dyDescent="0.25"/>
    <row r="636" s="50" customFormat="1" x14ac:dyDescent="0.25"/>
    <row r="637" s="50" customFormat="1" x14ac:dyDescent="0.25"/>
    <row r="638" s="50" customFormat="1" x14ac:dyDescent="0.25"/>
    <row r="639" s="50" customFormat="1" x14ac:dyDescent="0.25"/>
    <row r="640" s="50" customFormat="1" x14ac:dyDescent="0.25"/>
    <row r="641" s="50" customFormat="1" x14ac:dyDescent="0.25"/>
    <row r="642" s="50" customFormat="1" x14ac:dyDescent="0.25"/>
    <row r="643" s="50" customFormat="1" x14ac:dyDescent="0.25"/>
    <row r="644" s="50" customFormat="1" x14ac:dyDescent="0.25"/>
    <row r="645" s="50" customFormat="1" x14ac:dyDescent="0.25"/>
    <row r="646" s="50" customFormat="1" x14ac:dyDescent="0.25"/>
    <row r="647" s="50" customFormat="1" x14ac:dyDescent="0.25"/>
    <row r="648" s="50" customFormat="1" x14ac:dyDescent="0.25"/>
    <row r="649" s="50" customFormat="1" x14ac:dyDescent="0.25"/>
    <row r="650" s="50" customFormat="1" x14ac:dyDescent="0.25"/>
    <row r="651" s="50" customFormat="1" x14ac:dyDescent="0.25"/>
    <row r="652" s="50" customFormat="1" x14ac:dyDescent="0.25"/>
    <row r="653" s="50" customFormat="1" x14ac:dyDescent="0.25"/>
    <row r="654" s="50" customFormat="1" x14ac:dyDescent="0.25"/>
    <row r="655" s="50" customFormat="1" x14ac:dyDescent="0.25"/>
    <row r="656" s="50" customFormat="1" x14ac:dyDescent="0.25"/>
    <row r="657" s="50" customFormat="1" x14ac:dyDescent="0.25"/>
    <row r="658" s="50" customFormat="1" x14ac:dyDescent="0.25"/>
    <row r="659" s="50" customFormat="1" x14ac:dyDescent="0.25"/>
    <row r="660" s="50" customFormat="1" x14ac:dyDescent="0.25"/>
    <row r="661" s="50" customFormat="1" x14ac:dyDescent="0.25"/>
    <row r="662" s="50" customFormat="1" x14ac:dyDescent="0.25"/>
    <row r="663" s="50" customFormat="1" x14ac:dyDescent="0.25"/>
    <row r="664" s="50" customFormat="1" x14ac:dyDescent="0.25"/>
    <row r="665" s="50" customFormat="1" x14ac:dyDescent="0.25"/>
    <row r="666" s="50" customFormat="1" x14ac:dyDescent="0.25"/>
    <row r="667" s="50" customFormat="1" x14ac:dyDescent="0.25"/>
    <row r="668" s="50" customFormat="1" x14ac:dyDescent="0.25"/>
    <row r="669" s="50" customFormat="1" x14ac:dyDescent="0.25"/>
    <row r="670" s="50" customFormat="1" x14ac:dyDescent="0.25"/>
    <row r="671" s="50" customFormat="1" x14ac:dyDescent="0.25"/>
    <row r="672" s="50" customFormat="1" x14ac:dyDescent="0.25"/>
    <row r="673" s="50" customFormat="1" x14ac:dyDescent="0.25"/>
    <row r="674" s="50" customFormat="1" x14ac:dyDescent="0.25"/>
    <row r="675" s="50" customFormat="1" x14ac:dyDescent="0.25"/>
    <row r="676" s="50" customFormat="1" x14ac:dyDescent="0.25"/>
    <row r="677" s="50" customFormat="1" x14ac:dyDescent="0.25"/>
    <row r="678" s="50" customFormat="1" x14ac:dyDescent="0.25"/>
    <row r="679" s="50" customFormat="1" x14ac:dyDescent="0.25"/>
    <row r="680" s="50" customFormat="1" x14ac:dyDescent="0.25"/>
    <row r="681" s="50" customFormat="1" x14ac:dyDescent="0.25"/>
    <row r="682" s="50" customFormat="1" x14ac:dyDescent="0.25"/>
    <row r="683" s="50" customFormat="1" x14ac:dyDescent="0.25"/>
    <row r="684" s="50" customFormat="1" x14ac:dyDescent="0.25"/>
    <row r="685" s="50" customFormat="1" x14ac:dyDescent="0.25"/>
    <row r="686" s="50" customFormat="1" x14ac:dyDescent="0.25"/>
    <row r="687" s="50" customFormat="1" x14ac:dyDescent="0.25"/>
    <row r="688" s="50" customFormat="1" x14ac:dyDescent="0.25"/>
    <row r="689" s="50" customFormat="1" x14ac:dyDescent="0.25"/>
    <row r="690" s="50" customFormat="1" x14ac:dyDescent="0.25"/>
    <row r="691" s="50" customFormat="1" x14ac:dyDescent="0.25"/>
    <row r="692" s="50" customFormat="1" x14ac:dyDescent="0.25"/>
    <row r="693" s="50" customFormat="1" x14ac:dyDescent="0.25"/>
    <row r="694" s="50" customFormat="1" x14ac:dyDescent="0.25"/>
    <row r="695" s="50" customFormat="1" x14ac:dyDescent="0.25"/>
    <row r="696" s="50" customFormat="1" x14ac:dyDescent="0.25"/>
    <row r="697" s="50" customFormat="1" x14ac:dyDescent="0.25"/>
    <row r="698" s="50" customFormat="1" x14ac:dyDescent="0.25"/>
    <row r="699" s="50" customFormat="1" x14ac:dyDescent="0.25"/>
    <row r="700" s="50" customFormat="1" x14ac:dyDescent="0.25"/>
    <row r="701" s="50" customFormat="1" x14ac:dyDescent="0.25"/>
    <row r="702" s="50" customFormat="1" x14ac:dyDescent="0.25"/>
    <row r="703" s="50" customFormat="1" x14ac:dyDescent="0.25"/>
    <row r="704" s="50" customFormat="1" x14ac:dyDescent="0.25"/>
    <row r="705" s="50" customFormat="1" x14ac:dyDescent="0.25"/>
    <row r="706" s="50" customFormat="1" x14ac:dyDescent="0.25"/>
    <row r="707" s="50" customFormat="1" x14ac:dyDescent="0.25"/>
    <row r="708" s="50" customFormat="1" x14ac:dyDescent="0.25"/>
    <row r="709" s="50" customFormat="1" x14ac:dyDescent="0.25"/>
    <row r="710" s="50" customFormat="1" x14ac:dyDescent="0.25"/>
    <row r="711" s="50" customFormat="1" x14ac:dyDescent="0.25"/>
    <row r="712" s="50" customFormat="1" x14ac:dyDescent="0.25"/>
    <row r="713" s="50" customFormat="1" x14ac:dyDescent="0.25"/>
    <row r="714" s="50" customFormat="1" x14ac:dyDescent="0.25"/>
    <row r="715" s="50" customFormat="1" x14ac:dyDescent="0.25"/>
    <row r="716" s="50" customFormat="1" x14ac:dyDescent="0.25"/>
    <row r="717" s="50" customFormat="1" x14ac:dyDescent="0.25"/>
    <row r="718" s="50" customFormat="1" x14ac:dyDescent="0.25"/>
    <row r="719" s="50" customFormat="1" x14ac:dyDescent="0.25"/>
    <row r="720" s="50" customFormat="1" x14ac:dyDescent="0.25"/>
    <row r="721" s="50" customFormat="1" x14ac:dyDescent="0.25"/>
    <row r="722" s="50" customFormat="1" x14ac:dyDescent="0.25"/>
    <row r="723" s="50" customFormat="1" x14ac:dyDescent="0.25"/>
    <row r="724" s="50" customFormat="1" x14ac:dyDescent="0.25"/>
    <row r="725" s="50" customFormat="1" x14ac:dyDescent="0.25"/>
    <row r="726" s="50" customFormat="1" x14ac:dyDescent="0.25"/>
    <row r="727" s="50" customFormat="1" x14ac:dyDescent="0.25"/>
    <row r="728" s="50" customFormat="1" x14ac:dyDescent="0.25"/>
    <row r="729" s="50" customFormat="1" x14ac:dyDescent="0.25"/>
    <row r="730" s="50" customFormat="1" x14ac:dyDescent="0.25"/>
    <row r="731" s="50" customFormat="1" x14ac:dyDescent="0.25"/>
    <row r="732" s="50" customFormat="1" x14ac:dyDescent="0.25"/>
    <row r="733" s="50" customFormat="1" x14ac:dyDescent="0.25"/>
    <row r="734" s="50" customFormat="1" x14ac:dyDescent="0.25"/>
    <row r="735" s="50" customFormat="1" x14ac:dyDescent="0.25"/>
    <row r="736" s="50" customFormat="1" x14ac:dyDescent="0.25"/>
    <row r="737" s="50" customFormat="1" x14ac:dyDescent="0.25"/>
    <row r="738" s="50" customFormat="1" x14ac:dyDescent="0.25"/>
    <row r="739" s="50" customFormat="1" x14ac:dyDescent="0.25"/>
    <row r="740" s="50" customFormat="1" x14ac:dyDescent="0.25"/>
    <row r="741" s="50" customFormat="1" x14ac:dyDescent="0.25"/>
    <row r="742" s="50" customFormat="1" x14ac:dyDescent="0.25"/>
    <row r="743" s="50" customFormat="1" x14ac:dyDescent="0.25"/>
    <row r="744" s="50" customFormat="1" x14ac:dyDescent="0.25"/>
    <row r="745" s="50" customFormat="1" x14ac:dyDescent="0.25"/>
    <row r="746" s="50" customFormat="1" x14ac:dyDescent="0.25"/>
    <row r="747" s="50" customFormat="1" x14ac:dyDescent="0.25"/>
    <row r="748" s="50" customFormat="1" x14ac:dyDescent="0.25"/>
    <row r="749" s="50" customFormat="1" x14ac:dyDescent="0.25"/>
    <row r="750" s="50" customFormat="1" x14ac:dyDescent="0.25"/>
    <row r="751" s="50" customFormat="1" x14ac:dyDescent="0.25"/>
    <row r="752" s="50" customFormat="1" x14ac:dyDescent="0.25"/>
    <row r="753" s="50" customFormat="1" x14ac:dyDescent="0.25"/>
    <row r="754" s="50" customFormat="1" x14ac:dyDescent="0.25"/>
    <row r="755" s="50" customFormat="1" x14ac:dyDescent="0.25"/>
    <row r="756" s="50" customFormat="1" x14ac:dyDescent="0.25"/>
    <row r="757" s="50" customFormat="1" x14ac:dyDescent="0.25"/>
    <row r="758" s="50" customFormat="1" x14ac:dyDescent="0.25"/>
    <row r="759" s="50" customFormat="1" x14ac:dyDescent="0.25"/>
    <row r="760" s="50" customFormat="1" x14ac:dyDescent="0.25"/>
    <row r="761" s="50" customFormat="1" x14ac:dyDescent="0.25"/>
    <row r="762" s="50" customFormat="1" x14ac:dyDescent="0.25"/>
    <row r="763" s="50" customFormat="1" x14ac:dyDescent="0.25"/>
    <row r="764" s="50" customFormat="1" x14ac:dyDescent="0.25"/>
    <row r="765" s="50" customFormat="1" x14ac:dyDescent="0.25"/>
    <row r="766" s="50" customFormat="1" x14ac:dyDescent="0.25"/>
    <row r="767" s="50" customFormat="1" x14ac:dyDescent="0.25"/>
    <row r="768" s="50" customFormat="1" x14ac:dyDescent="0.25"/>
    <row r="769" s="50" customFormat="1" x14ac:dyDescent="0.25"/>
    <row r="770" s="50" customFormat="1" x14ac:dyDescent="0.25"/>
    <row r="771" s="50" customFormat="1" x14ac:dyDescent="0.25"/>
    <row r="772" s="50" customFormat="1" x14ac:dyDescent="0.25"/>
    <row r="773" s="50" customFormat="1" x14ac:dyDescent="0.25"/>
    <row r="774" s="50" customFormat="1" x14ac:dyDescent="0.25"/>
    <row r="775" s="50" customFormat="1" x14ac:dyDescent="0.25"/>
    <row r="776" s="50" customFormat="1" x14ac:dyDescent="0.25"/>
    <row r="777" s="50" customFormat="1" x14ac:dyDescent="0.25"/>
    <row r="778" s="50" customFormat="1" x14ac:dyDescent="0.25"/>
    <row r="779" s="50" customFormat="1" x14ac:dyDescent="0.25"/>
    <row r="780" s="50" customFormat="1" x14ac:dyDescent="0.25"/>
    <row r="781" s="50" customFormat="1" x14ac:dyDescent="0.25"/>
    <row r="782" s="50" customFormat="1" x14ac:dyDescent="0.25"/>
    <row r="783" s="50" customFormat="1" x14ac:dyDescent="0.25"/>
    <row r="784" s="50" customFormat="1" x14ac:dyDescent="0.25"/>
    <row r="785" s="50" customFormat="1" x14ac:dyDescent="0.25"/>
    <row r="786" s="50" customFormat="1" x14ac:dyDescent="0.25"/>
    <row r="787" s="50" customFormat="1" x14ac:dyDescent="0.25"/>
    <row r="788" s="50" customFormat="1" x14ac:dyDescent="0.25"/>
    <row r="789" s="50" customFormat="1" x14ac:dyDescent="0.25"/>
    <row r="790" s="50" customFormat="1" x14ac:dyDescent="0.25"/>
    <row r="791" s="50" customFormat="1" x14ac:dyDescent="0.25"/>
    <row r="792" s="50" customFormat="1" x14ac:dyDescent="0.25"/>
    <row r="793" s="50" customFormat="1" x14ac:dyDescent="0.25"/>
    <row r="794" s="50" customFormat="1" x14ac:dyDescent="0.25"/>
    <row r="795" s="50" customFormat="1" x14ac:dyDescent="0.25"/>
    <row r="796" s="50" customFormat="1" x14ac:dyDescent="0.25"/>
    <row r="797" s="50" customFormat="1" x14ac:dyDescent="0.25"/>
    <row r="798" s="50" customFormat="1" x14ac:dyDescent="0.25"/>
    <row r="799" s="50" customFormat="1" x14ac:dyDescent="0.25"/>
    <row r="800" s="50" customFormat="1" x14ac:dyDescent="0.25"/>
    <row r="801" s="50" customFormat="1" x14ac:dyDescent="0.25"/>
    <row r="802" s="50" customFormat="1" x14ac:dyDescent="0.25"/>
    <row r="803" s="50" customFormat="1" x14ac:dyDescent="0.25"/>
    <row r="804" s="50" customFormat="1" x14ac:dyDescent="0.25"/>
    <row r="805" s="50" customFormat="1" x14ac:dyDescent="0.25"/>
    <row r="806" s="50" customFormat="1" x14ac:dyDescent="0.25"/>
    <row r="807" s="50" customFormat="1" x14ac:dyDescent="0.25"/>
    <row r="808" s="50" customFormat="1" x14ac:dyDescent="0.25"/>
    <row r="809" s="50" customFormat="1" x14ac:dyDescent="0.25"/>
    <row r="810" s="50" customFormat="1" x14ac:dyDescent="0.25"/>
    <row r="811" s="50" customFormat="1" x14ac:dyDescent="0.25"/>
    <row r="812" s="50" customFormat="1" x14ac:dyDescent="0.25"/>
    <row r="813" s="50" customFormat="1" x14ac:dyDescent="0.25"/>
    <row r="814" s="50" customFormat="1" x14ac:dyDescent="0.25"/>
    <row r="815" s="50" customFormat="1" x14ac:dyDescent="0.25"/>
    <row r="816" s="50" customFormat="1" x14ac:dyDescent="0.25"/>
    <row r="817" s="50" customFormat="1" x14ac:dyDescent="0.25"/>
    <row r="818" s="50" customFormat="1" x14ac:dyDescent="0.25"/>
    <row r="819" s="50" customFormat="1" x14ac:dyDescent="0.25"/>
    <row r="820" s="50" customFormat="1" x14ac:dyDescent="0.25"/>
    <row r="821" s="50" customFormat="1" x14ac:dyDescent="0.25"/>
    <row r="822" s="50" customFormat="1" x14ac:dyDescent="0.25"/>
    <row r="823" s="50" customFormat="1" x14ac:dyDescent="0.25"/>
    <row r="824" s="50" customFormat="1" x14ac:dyDescent="0.25"/>
    <row r="825" s="50" customFormat="1" x14ac:dyDescent="0.25"/>
    <row r="826" s="50" customFormat="1" x14ac:dyDescent="0.25"/>
    <row r="827" s="50" customFormat="1" x14ac:dyDescent="0.25"/>
    <row r="828" s="50" customFormat="1" x14ac:dyDescent="0.25"/>
    <row r="829" s="50" customFormat="1" x14ac:dyDescent="0.25"/>
    <row r="830" s="50" customFormat="1" x14ac:dyDescent="0.25"/>
    <row r="831" s="50" customFormat="1" x14ac:dyDescent="0.25"/>
    <row r="832" s="50" customFormat="1" x14ac:dyDescent="0.25"/>
    <row r="833" s="50" customFormat="1" x14ac:dyDescent="0.25"/>
    <row r="834" s="50" customFormat="1" x14ac:dyDescent="0.25"/>
    <row r="835" s="50" customFormat="1" x14ac:dyDescent="0.25"/>
    <row r="836" s="50" customFormat="1" x14ac:dyDescent="0.25"/>
    <row r="837" s="50" customFormat="1" x14ac:dyDescent="0.25"/>
    <row r="838" s="50" customFormat="1" x14ac:dyDescent="0.25"/>
    <row r="839" s="50" customFormat="1" x14ac:dyDescent="0.25"/>
    <row r="840" s="50" customFormat="1" x14ac:dyDescent="0.25"/>
    <row r="841" s="50" customFormat="1" x14ac:dyDescent="0.25"/>
    <row r="842" s="50" customFormat="1" x14ac:dyDescent="0.25"/>
    <row r="843" s="50" customFormat="1" x14ac:dyDescent="0.25"/>
    <row r="844" s="50" customFormat="1" x14ac:dyDescent="0.25"/>
    <row r="845" s="50" customFormat="1" x14ac:dyDescent="0.25"/>
    <row r="846" s="50" customFormat="1" x14ac:dyDescent="0.25"/>
    <row r="847" s="50" customFormat="1" x14ac:dyDescent="0.25"/>
    <row r="848" s="50" customFormat="1" x14ac:dyDescent="0.25"/>
    <row r="849" s="50" customFormat="1" x14ac:dyDescent="0.25"/>
    <row r="850" s="50" customFormat="1" x14ac:dyDescent="0.25"/>
    <row r="851" s="50" customFormat="1" x14ac:dyDescent="0.25"/>
    <row r="852" s="50" customFormat="1" x14ac:dyDescent="0.25"/>
    <row r="853" s="50" customFormat="1" x14ac:dyDescent="0.25"/>
    <row r="854" s="50" customFormat="1" x14ac:dyDescent="0.25"/>
    <row r="855" s="50" customFormat="1" x14ac:dyDescent="0.25"/>
    <row r="856" s="50" customFormat="1" x14ac:dyDescent="0.25"/>
    <row r="857" s="50" customFormat="1" x14ac:dyDescent="0.25"/>
    <row r="858" s="50" customFormat="1" x14ac:dyDescent="0.25"/>
    <row r="859" s="50" customFormat="1" x14ac:dyDescent="0.25"/>
    <row r="860" s="50" customFormat="1" x14ac:dyDescent="0.25"/>
    <row r="861" s="50" customFormat="1" x14ac:dyDescent="0.25"/>
    <row r="862" s="50" customFormat="1" x14ac:dyDescent="0.25"/>
    <row r="863" s="50" customFormat="1" x14ac:dyDescent="0.25"/>
    <row r="864" s="50" customFormat="1" x14ac:dyDescent="0.25"/>
    <row r="865" s="50" customFormat="1" x14ac:dyDescent="0.25"/>
    <row r="866" s="50" customFormat="1" x14ac:dyDescent="0.25"/>
    <row r="867" s="50" customFormat="1" x14ac:dyDescent="0.25"/>
    <row r="868" s="50" customFormat="1" x14ac:dyDescent="0.25"/>
    <row r="869" s="50" customFormat="1" x14ac:dyDescent="0.25"/>
    <row r="870" s="50" customFormat="1" x14ac:dyDescent="0.25"/>
    <row r="871" s="50" customFormat="1" x14ac:dyDescent="0.25"/>
    <row r="872" s="50" customFormat="1" x14ac:dyDescent="0.25"/>
    <row r="873" s="50" customFormat="1" x14ac:dyDescent="0.25"/>
    <row r="874" s="50" customFormat="1" x14ac:dyDescent="0.25"/>
    <row r="875" s="50" customFormat="1" x14ac:dyDescent="0.25"/>
    <row r="876" s="50" customFormat="1" x14ac:dyDescent="0.25"/>
    <row r="877" s="50" customFormat="1" x14ac:dyDescent="0.25"/>
    <row r="878" s="50" customFormat="1" x14ac:dyDescent="0.25"/>
    <row r="879" s="50" customFormat="1" x14ac:dyDescent="0.25"/>
    <row r="880" s="50" customFormat="1" x14ac:dyDescent="0.25"/>
    <row r="881" s="50" customFormat="1" x14ac:dyDescent="0.25"/>
    <row r="882" s="50" customFormat="1" x14ac:dyDescent="0.25"/>
    <row r="883" s="50" customFormat="1" x14ac:dyDescent="0.25"/>
    <row r="884" s="50" customFormat="1" x14ac:dyDescent="0.25"/>
    <row r="885" s="50" customFormat="1" x14ac:dyDescent="0.25"/>
    <row r="886" s="50" customFormat="1" x14ac:dyDescent="0.25"/>
    <row r="887" s="50" customFormat="1" x14ac:dyDescent="0.25"/>
    <row r="888" s="50" customFormat="1" x14ac:dyDescent="0.25"/>
    <row r="889" s="50" customFormat="1" x14ac:dyDescent="0.25"/>
    <row r="890" s="50" customFormat="1" x14ac:dyDescent="0.25"/>
    <row r="891" s="50" customFormat="1" x14ac:dyDescent="0.25"/>
    <row r="892" s="50" customFormat="1" x14ac:dyDescent="0.25"/>
    <row r="893" s="50" customFormat="1" x14ac:dyDescent="0.25"/>
    <row r="894" s="50" customFormat="1" x14ac:dyDescent="0.25"/>
    <row r="895" s="50" customFormat="1" x14ac:dyDescent="0.25"/>
    <row r="896" s="50" customFormat="1" x14ac:dyDescent="0.25"/>
    <row r="897" s="50" customFormat="1" x14ac:dyDescent="0.25"/>
    <row r="898" s="50" customFormat="1" x14ac:dyDescent="0.25"/>
    <row r="899" s="50" customFormat="1" x14ac:dyDescent="0.25"/>
    <row r="900" s="50" customFormat="1" x14ac:dyDescent="0.25"/>
    <row r="901" s="50" customFormat="1" x14ac:dyDescent="0.25"/>
    <row r="902" s="50" customFormat="1" x14ac:dyDescent="0.25"/>
    <row r="903" s="50" customFormat="1" x14ac:dyDescent="0.25"/>
    <row r="904" s="50" customFormat="1" x14ac:dyDescent="0.25"/>
    <row r="905" s="50" customFormat="1" x14ac:dyDescent="0.25"/>
    <row r="906" s="50" customFormat="1" x14ac:dyDescent="0.25"/>
    <row r="907" s="50" customFormat="1" x14ac:dyDescent="0.25"/>
    <row r="908" s="50" customFormat="1" x14ac:dyDescent="0.25"/>
    <row r="909" s="50" customFormat="1" x14ac:dyDescent="0.25"/>
    <row r="910" s="50" customFormat="1" x14ac:dyDescent="0.25"/>
    <row r="911" s="50" customFormat="1" x14ac:dyDescent="0.25"/>
    <row r="912" s="50" customFormat="1" x14ac:dyDescent="0.25"/>
    <row r="913" s="50" customFormat="1" x14ac:dyDescent="0.25"/>
    <row r="914" s="50" customFormat="1" x14ac:dyDescent="0.25"/>
    <row r="915" s="50" customFormat="1" x14ac:dyDescent="0.25"/>
    <row r="916" s="50" customFormat="1" x14ac:dyDescent="0.25"/>
    <row r="917" s="50" customFormat="1" x14ac:dyDescent="0.25"/>
    <row r="918" s="50" customFormat="1" x14ac:dyDescent="0.25"/>
    <row r="919" s="50" customFormat="1" x14ac:dyDescent="0.25"/>
    <row r="920" s="50" customFormat="1" x14ac:dyDescent="0.25"/>
    <row r="921" s="50" customFormat="1" x14ac:dyDescent="0.25"/>
    <row r="922" s="50" customFormat="1" x14ac:dyDescent="0.25"/>
    <row r="923" s="50" customFormat="1" x14ac:dyDescent="0.25"/>
    <row r="924" s="50" customFormat="1" x14ac:dyDescent="0.25"/>
    <row r="925" s="50" customFormat="1" x14ac:dyDescent="0.25"/>
    <row r="926" s="50" customFormat="1" x14ac:dyDescent="0.25"/>
    <row r="927" s="50" customFormat="1" x14ac:dyDescent="0.25"/>
    <row r="928" s="50" customFormat="1" x14ac:dyDescent="0.25"/>
    <row r="929" s="50" customFormat="1" x14ac:dyDescent="0.25"/>
    <row r="930" s="50" customFormat="1" x14ac:dyDescent="0.25"/>
    <row r="931" s="50" customFormat="1" x14ac:dyDescent="0.25"/>
    <row r="932" s="50" customFormat="1" x14ac:dyDescent="0.25"/>
    <row r="933" s="50" customFormat="1" x14ac:dyDescent="0.25"/>
    <row r="934" s="50" customFormat="1" x14ac:dyDescent="0.25"/>
    <row r="935" s="50" customFormat="1" x14ac:dyDescent="0.25"/>
    <row r="936" s="50" customFormat="1" x14ac:dyDescent="0.25"/>
    <row r="937" s="50" customFormat="1" x14ac:dyDescent="0.25"/>
    <row r="938" s="50" customFormat="1" x14ac:dyDescent="0.25"/>
    <row r="939" s="50" customFormat="1" x14ac:dyDescent="0.25"/>
    <row r="940" s="50" customFormat="1" x14ac:dyDescent="0.25"/>
    <row r="941" s="50" customFormat="1" x14ac:dyDescent="0.25"/>
    <row r="942" s="50" customFormat="1" x14ac:dyDescent="0.25"/>
    <row r="943" s="50" customFormat="1" x14ac:dyDescent="0.25"/>
    <row r="944" s="50" customFormat="1" x14ac:dyDescent="0.25"/>
    <row r="945" s="50" customFormat="1" x14ac:dyDescent="0.25"/>
    <row r="946" s="50" customFormat="1" x14ac:dyDescent="0.25"/>
    <row r="947" s="50" customFormat="1" x14ac:dyDescent="0.25"/>
    <row r="948" s="50" customFormat="1" x14ac:dyDescent="0.25"/>
    <row r="949" s="50" customFormat="1" x14ac:dyDescent="0.25"/>
    <row r="950" s="50" customFormat="1" x14ac:dyDescent="0.25"/>
    <row r="951" s="50" customFormat="1" x14ac:dyDescent="0.25"/>
    <row r="952" s="50" customFormat="1" x14ac:dyDescent="0.25"/>
    <row r="953" s="50" customFormat="1" x14ac:dyDescent="0.25"/>
    <row r="954" s="50" customFormat="1" x14ac:dyDescent="0.25"/>
    <row r="955" s="50" customFormat="1" x14ac:dyDescent="0.25"/>
    <row r="956" s="50" customFormat="1" x14ac:dyDescent="0.25"/>
    <row r="957" s="50" customFormat="1" x14ac:dyDescent="0.25"/>
    <row r="958" s="50" customFormat="1" x14ac:dyDescent="0.25"/>
    <row r="959" s="50" customFormat="1" x14ac:dyDescent="0.25"/>
    <row r="960" s="50" customFormat="1" x14ac:dyDescent="0.25"/>
    <row r="961" s="50" customFormat="1" x14ac:dyDescent="0.25"/>
    <row r="962" s="50" customFormat="1" x14ac:dyDescent="0.25"/>
    <row r="963" s="50" customFormat="1" x14ac:dyDescent="0.25"/>
    <row r="964" s="50" customFormat="1" x14ac:dyDescent="0.25"/>
    <row r="965" s="50" customFormat="1" x14ac:dyDescent="0.25"/>
    <row r="966" s="50" customFormat="1" x14ac:dyDescent="0.25"/>
    <row r="967" s="50" customFormat="1" x14ac:dyDescent="0.25"/>
    <row r="968" s="50" customFormat="1" x14ac:dyDescent="0.25"/>
    <row r="969" s="50" customFormat="1" x14ac:dyDescent="0.25"/>
    <row r="970" s="50" customFormat="1" x14ac:dyDescent="0.25"/>
    <row r="971" s="50" customFormat="1" x14ac:dyDescent="0.25"/>
    <row r="972" s="50" customFormat="1" x14ac:dyDescent="0.25"/>
    <row r="973" s="50" customFormat="1" x14ac:dyDescent="0.25"/>
    <row r="974" s="50" customFormat="1" x14ac:dyDescent="0.25"/>
    <row r="975" s="50" customFormat="1" x14ac:dyDescent="0.25"/>
    <row r="976" s="50" customFormat="1" x14ac:dyDescent="0.25"/>
    <row r="977" s="50" customFormat="1" x14ac:dyDescent="0.25"/>
    <row r="978" s="50" customFormat="1" x14ac:dyDescent="0.25"/>
    <row r="979" s="50" customFormat="1" x14ac:dyDescent="0.25"/>
    <row r="980" s="50" customFormat="1" x14ac:dyDescent="0.25"/>
    <row r="981" s="50" customFormat="1" x14ac:dyDescent="0.25"/>
    <row r="982" s="50" customFormat="1" x14ac:dyDescent="0.25"/>
    <row r="983" s="50" customFormat="1" x14ac:dyDescent="0.25"/>
    <row r="984" s="50" customFormat="1" x14ac:dyDescent="0.25"/>
    <row r="985" s="50" customFormat="1" x14ac:dyDescent="0.25"/>
    <row r="986" s="50" customFormat="1" x14ac:dyDescent="0.25"/>
    <row r="987" s="50" customFormat="1" x14ac:dyDescent="0.25"/>
    <row r="988" s="50" customFormat="1" x14ac:dyDescent="0.25"/>
    <row r="989" s="50" customFormat="1" x14ac:dyDescent="0.25"/>
    <row r="990" s="50" customFormat="1" x14ac:dyDescent="0.25"/>
    <row r="991" s="50" customFormat="1" x14ac:dyDescent="0.25"/>
    <row r="992" s="50" customFormat="1" x14ac:dyDescent="0.25"/>
    <row r="993" s="50" customFormat="1" x14ac:dyDescent="0.25"/>
    <row r="994" s="50" customFormat="1" x14ac:dyDescent="0.25"/>
    <row r="995" s="50" customFormat="1" x14ac:dyDescent="0.25"/>
    <row r="996" s="50" customFormat="1" x14ac:dyDescent="0.25"/>
    <row r="997" s="50" customFormat="1" x14ac:dyDescent="0.25"/>
    <row r="998" s="50" customFormat="1" x14ac:dyDescent="0.25"/>
    <row r="999" s="50" customFormat="1" x14ac:dyDescent="0.25"/>
    <row r="1000" s="50" customFormat="1" x14ac:dyDescent="0.25"/>
    <row r="1001" s="50" customFormat="1" x14ac:dyDescent="0.25"/>
    <row r="1002" s="50" customFormat="1" x14ac:dyDescent="0.25"/>
    <row r="1003" s="50" customFormat="1" x14ac:dyDescent="0.25"/>
    <row r="1004" s="50" customFormat="1" x14ac:dyDescent="0.25"/>
    <row r="1005" s="50" customFormat="1" x14ac:dyDescent="0.25"/>
    <row r="1006" s="50" customFormat="1" x14ac:dyDescent="0.25"/>
    <row r="1007" s="50" customFormat="1" x14ac:dyDescent="0.25"/>
    <row r="1008" s="50" customFormat="1" x14ac:dyDescent="0.25"/>
    <row r="1009" s="50" customFormat="1" x14ac:dyDescent="0.25"/>
    <row r="1010" s="50" customFormat="1" x14ac:dyDescent="0.25"/>
    <row r="1011" s="50" customFormat="1" x14ac:dyDescent="0.25"/>
    <row r="1012" s="50" customFormat="1" x14ac:dyDescent="0.25"/>
    <row r="1013" s="50" customFormat="1" x14ac:dyDescent="0.25"/>
    <row r="1014" s="50" customFormat="1" x14ac:dyDescent="0.25"/>
    <row r="1015" s="50" customFormat="1" x14ac:dyDescent="0.25"/>
    <row r="1016" s="50" customFormat="1" x14ac:dyDescent="0.25"/>
    <row r="1017" s="50" customFormat="1" x14ac:dyDescent="0.25"/>
    <row r="1018" s="50" customFormat="1" x14ac:dyDescent="0.25"/>
    <row r="1019" s="50" customFormat="1" x14ac:dyDescent="0.25"/>
    <row r="1020" s="50" customFormat="1" x14ac:dyDescent="0.25"/>
    <row r="1021" s="50" customFormat="1" x14ac:dyDescent="0.25"/>
    <row r="1022" s="50" customFormat="1" x14ac:dyDescent="0.25"/>
    <row r="1023" s="50" customFormat="1" x14ac:dyDescent="0.25"/>
    <row r="1024" s="50" customFormat="1" x14ac:dyDescent="0.25"/>
    <row r="1025" s="50" customFormat="1" x14ac:dyDescent="0.25"/>
    <row r="1026" s="50" customFormat="1" x14ac:dyDescent="0.25"/>
    <row r="1027" s="50" customFormat="1" x14ac:dyDescent="0.25"/>
    <row r="1028" s="50" customFormat="1" x14ac:dyDescent="0.25"/>
    <row r="1029" s="50" customFormat="1" x14ac:dyDescent="0.25"/>
    <row r="1030" s="50" customFormat="1" x14ac:dyDescent="0.25"/>
    <row r="1031" s="50" customFormat="1" x14ac:dyDescent="0.25"/>
    <row r="1032" s="50" customFormat="1" x14ac:dyDescent="0.25"/>
    <row r="1033" s="50" customFormat="1" x14ac:dyDescent="0.25"/>
    <row r="1034" s="50" customFormat="1" x14ac:dyDescent="0.25"/>
    <row r="1035" s="50" customFormat="1" x14ac:dyDescent="0.25"/>
    <row r="1036" s="50" customFormat="1" x14ac:dyDescent="0.25"/>
    <row r="1037" s="50" customFormat="1" x14ac:dyDescent="0.25"/>
    <row r="1038" s="50" customFormat="1" x14ac:dyDescent="0.25"/>
    <row r="1039" s="50" customFormat="1" x14ac:dyDescent="0.25"/>
    <row r="1040" s="50" customFormat="1" x14ac:dyDescent="0.25"/>
    <row r="1041" s="50" customFormat="1" x14ac:dyDescent="0.25"/>
    <row r="1042" s="50" customFormat="1" x14ac:dyDescent="0.25"/>
    <row r="1043" s="50" customFormat="1" x14ac:dyDescent="0.25"/>
    <row r="1044" s="50" customFormat="1" x14ac:dyDescent="0.25"/>
    <row r="1045" s="50" customFormat="1" x14ac:dyDescent="0.25"/>
    <row r="1046" s="50" customFormat="1" x14ac:dyDescent="0.25"/>
    <row r="1047" s="50" customFormat="1" x14ac:dyDescent="0.25"/>
    <row r="1048" s="50" customFormat="1" x14ac:dyDescent="0.25"/>
    <row r="1049" s="50" customFormat="1" x14ac:dyDescent="0.25"/>
    <row r="1050" s="50" customFormat="1" x14ac:dyDescent="0.25"/>
    <row r="1051" s="50" customFormat="1" x14ac:dyDescent="0.25"/>
    <row r="1052" s="50" customFormat="1" x14ac:dyDescent="0.25"/>
    <row r="1053" s="50" customFormat="1" x14ac:dyDescent="0.25"/>
    <row r="1054" s="50" customFormat="1" x14ac:dyDescent="0.25"/>
    <row r="1055" s="50" customFormat="1" x14ac:dyDescent="0.25"/>
    <row r="1056" s="50" customFormat="1" x14ac:dyDescent="0.25"/>
    <row r="1057" s="50" customFormat="1" x14ac:dyDescent="0.25"/>
    <row r="1058" s="50" customFormat="1" x14ac:dyDescent="0.25"/>
    <row r="1059" s="50" customFormat="1" x14ac:dyDescent="0.25"/>
    <row r="1060" s="50" customFormat="1" x14ac:dyDescent="0.25"/>
    <row r="1061" s="50" customFormat="1" x14ac:dyDescent="0.25"/>
    <row r="1062" s="50" customFormat="1" x14ac:dyDescent="0.25"/>
    <row r="1063" s="50" customFormat="1" x14ac:dyDescent="0.25"/>
    <row r="1064" s="50" customFormat="1" x14ac:dyDescent="0.25"/>
    <row r="1065" s="50" customFormat="1" x14ac:dyDescent="0.25"/>
    <row r="1066" s="50" customFormat="1" x14ac:dyDescent="0.25"/>
    <row r="1067" s="50" customFormat="1" x14ac:dyDescent="0.25"/>
    <row r="1068" s="50" customFormat="1" x14ac:dyDescent="0.25"/>
    <row r="1069" s="50" customFormat="1" x14ac:dyDescent="0.25"/>
    <row r="1070" s="50" customFormat="1" x14ac:dyDescent="0.25"/>
    <row r="1071" s="50" customFormat="1" x14ac:dyDescent="0.25"/>
    <row r="1072" s="50" customFormat="1" x14ac:dyDescent="0.25"/>
    <row r="1073" s="50" customFormat="1" x14ac:dyDescent="0.25"/>
    <row r="1074" s="50" customFormat="1" x14ac:dyDescent="0.25"/>
    <row r="1075" s="50" customFormat="1" x14ac:dyDescent="0.25"/>
    <row r="1076" s="50" customFormat="1" x14ac:dyDescent="0.25"/>
    <row r="1077" s="50" customFormat="1" x14ac:dyDescent="0.25"/>
    <row r="1078" s="50" customFormat="1" x14ac:dyDescent="0.25"/>
    <row r="1079" s="50" customFormat="1" x14ac:dyDescent="0.25"/>
    <row r="1080" s="50" customFormat="1" x14ac:dyDescent="0.25"/>
    <row r="1081" s="50" customFormat="1" x14ac:dyDescent="0.25"/>
    <row r="1082" s="50" customFormat="1" x14ac:dyDescent="0.25"/>
    <row r="1083" s="50" customFormat="1" x14ac:dyDescent="0.25"/>
    <row r="1084" s="50" customFormat="1" x14ac:dyDescent="0.25"/>
    <row r="1085" s="50" customFormat="1" x14ac:dyDescent="0.25"/>
    <row r="1086" s="50" customFormat="1" x14ac:dyDescent="0.25"/>
    <row r="1087" s="50" customFormat="1" x14ac:dyDescent="0.25"/>
    <row r="1088" s="50" customFormat="1" x14ac:dyDescent="0.25"/>
    <row r="1089" s="50" customFormat="1" x14ac:dyDescent="0.25"/>
    <row r="1090" s="50" customFormat="1" x14ac:dyDescent="0.25"/>
    <row r="1091" s="50" customFormat="1" x14ac:dyDescent="0.25"/>
    <row r="1092" s="50" customFormat="1" x14ac:dyDescent="0.25"/>
    <row r="1093" s="50" customFormat="1" x14ac:dyDescent="0.25"/>
    <row r="1094" s="50" customFormat="1" x14ac:dyDescent="0.25"/>
    <row r="1095" s="50" customFormat="1" x14ac:dyDescent="0.25"/>
    <row r="1096" s="50" customFormat="1" x14ac:dyDescent="0.25"/>
    <row r="1097" s="50" customFormat="1" x14ac:dyDescent="0.25"/>
    <row r="1098" s="50" customFormat="1" x14ac:dyDescent="0.25"/>
    <row r="1099" s="50" customFormat="1" x14ac:dyDescent="0.25"/>
    <row r="1100" s="50" customFormat="1" x14ac:dyDescent="0.25"/>
    <row r="1101" s="50" customFormat="1" x14ac:dyDescent="0.25"/>
    <row r="1102" s="50" customFormat="1" x14ac:dyDescent="0.25"/>
    <row r="1103" s="50" customFormat="1" x14ac:dyDescent="0.25"/>
    <row r="1104" s="50" customFormat="1" x14ac:dyDescent="0.25"/>
    <row r="1105" s="50" customFormat="1" x14ac:dyDescent="0.25"/>
    <row r="1106" s="50" customFormat="1" x14ac:dyDescent="0.25"/>
    <row r="1107" s="50" customFormat="1" x14ac:dyDescent="0.25"/>
    <row r="1108" s="50" customFormat="1" x14ac:dyDescent="0.25"/>
    <row r="1109" s="50" customFormat="1" x14ac:dyDescent="0.25"/>
    <row r="1110" s="50" customFormat="1" x14ac:dyDescent="0.25"/>
    <row r="1111" s="50" customFormat="1" x14ac:dyDescent="0.25"/>
    <row r="1112" s="50" customFormat="1" x14ac:dyDescent="0.25"/>
    <row r="1113" s="50" customFormat="1" x14ac:dyDescent="0.25"/>
    <row r="1114" s="50" customFormat="1" x14ac:dyDescent="0.25"/>
    <row r="1115" s="50" customFormat="1" x14ac:dyDescent="0.25"/>
    <row r="1116" s="50" customFormat="1" x14ac:dyDescent="0.25"/>
    <row r="1117" s="50" customFormat="1" x14ac:dyDescent="0.25"/>
    <row r="1118" s="50" customFormat="1" x14ac:dyDescent="0.25"/>
    <row r="1119" s="50" customFormat="1" x14ac:dyDescent="0.25"/>
    <row r="1120" s="50" customFormat="1" x14ac:dyDescent="0.25"/>
    <row r="1121" s="50" customFormat="1" x14ac:dyDescent="0.25"/>
    <row r="1122" s="50" customFormat="1" x14ac:dyDescent="0.25"/>
    <row r="1123" s="50" customFormat="1" x14ac:dyDescent="0.25"/>
    <row r="1124" s="50" customFormat="1" x14ac:dyDescent="0.25"/>
    <row r="1125" s="50" customFormat="1" x14ac:dyDescent="0.25"/>
    <row r="1126" s="50" customFormat="1" x14ac:dyDescent="0.25"/>
    <row r="1127" s="50" customFormat="1" x14ac:dyDescent="0.25"/>
    <row r="1128" s="50" customFormat="1" x14ac:dyDescent="0.25"/>
    <row r="1129" s="50" customFormat="1" x14ac:dyDescent="0.25"/>
    <row r="1130" s="50" customFormat="1" x14ac:dyDescent="0.25"/>
    <row r="1131" s="50" customFormat="1" x14ac:dyDescent="0.25"/>
    <row r="1132" s="50" customFormat="1" x14ac:dyDescent="0.25"/>
    <row r="1133" s="50" customFormat="1" x14ac:dyDescent="0.25"/>
    <row r="1134" s="50" customFormat="1" x14ac:dyDescent="0.25"/>
    <row r="1135" s="50" customFormat="1" x14ac:dyDescent="0.25"/>
    <row r="1136" s="50" customFormat="1" x14ac:dyDescent="0.25"/>
    <row r="1137" s="50" customFormat="1" x14ac:dyDescent="0.25"/>
    <row r="1138" s="50" customFormat="1" x14ac:dyDescent="0.25"/>
    <row r="1139" s="50" customFormat="1" x14ac:dyDescent="0.25"/>
    <row r="1140" s="50" customFormat="1" x14ac:dyDescent="0.25"/>
    <row r="1141" s="50" customFormat="1" x14ac:dyDescent="0.25"/>
    <row r="1142" s="50" customFormat="1" x14ac:dyDescent="0.25"/>
    <row r="1143" s="50" customFormat="1" x14ac:dyDescent="0.25"/>
    <row r="1144" s="50" customFormat="1" x14ac:dyDescent="0.25"/>
    <row r="1145" s="50" customFormat="1" x14ac:dyDescent="0.25"/>
    <row r="1146" s="50" customFormat="1" x14ac:dyDescent="0.25"/>
    <row r="1147" s="50" customFormat="1" x14ac:dyDescent="0.25"/>
    <row r="1148" s="50" customFormat="1" x14ac:dyDescent="0.25"/>
    <row r="1149" s="50" customFormat="1" x14ac:dyDescent="0.25"/>
    <row r="1150" s="50" customFormat="1" x14ac:dyDescent="0.25"/>
    <row r="1151" s="50" customFormat="1" x14ac:dyDescent="0.25"/>
    <row r="1152" s="50" customFormat="1" x14ac:dyDescent="0.25"/>
    <row r="1153" s="50" customFormat="1" x14ac:dyDescent="0.25"/>
    <row r="1154" s="50" customFormat="1" x14ac:dyDescent="0.25"/>
    <row r="1155" s="50" customFormat="1" x14ac:dyDescent="0.25"/>
    <row r="1156" s="50" customFormat="1" x14ac:dyDescent="0.25"/>
    <row r="1157" s="50" customFormat="1" x14ac:dyDescent="0.25"/>
    <row r="1158" s="50" customFormat="1" x14ac:dyDescent="0.25"/>
    <row r="1159" s="50" customFormat="1" x14ac:dyDescent="0.25"/>
    <row r="1160" s="50" customFormat="1" x14ac:dyDescent="0.25"/>
    <row r="1161" s="50" customFormat="1" x14ac:dyDescent="0.25"/>
    <row r="1162" s="50" customFormat="1" x14ac:dyDescent="0.25"/>
    <row r="1163" s="50" customFormat="1" x14ac:dyDescent="0.25"/>
    <row r="1164" s="50" customFormat="1" x14ac:dyDescent="0.25"/>
    <row r="1165" s="50" customFormat="1" x14ac:dyDescent="0.25"/>
    <row r="1166" s="50" customFormat="1" x14ac:dyDescent="0.25"/>
    <row r="1167" s="50" customFormat="1" x14ac:dyDescent="0.25"/>
    <row r="1168" s="50" customFormat="1" x14ac:dyDescent="0.25"/>
    <row r="1169" s="50" customFormat="1" x14ac:dyDescent="0.25"/>
    <row r="1170" s="50" customFormat="1" x14ac:dyDescent="0.25"/>
    <row r="1171" s="50" customFormat="1" x14ac:dyDescent="0.25"/>
    <row r="1172" s="50" customFormat="1" x14ac:dyDescent="0.25"/>
    <row r="1173" s="50" customFormat="1" x14ac:dyDescent="0.25"/>
    <row r="1174" s="50" customFormat="1" x14ac:dyDescent="0.25"/>
    <row r="1175" s="50" customFormat="1" x14ac:dyDescent="0.25"/>
    <row r="1176" s="50" customFormat="1" x14ac:dyDescent="0.25"/>
    <row r="1177" s="50" customFormat="1" x14ac:dyDescent="0.25"/>
    <row r="1178" s="50" customFormat="1" x14ac:dyDescent="0.25"/>
    <row r="1179" s="50" customFormat="1" x14ac:dyDescent="0.25"/>
    <row r="1180" s="50" customFormat="1" x14ac:dyDescent="0.25"/>
    <row r="1181" s="50" customFormat="1" x14ac:dyDescent="0.25"/>
    <row r="1182" s="50" customFormat="1" x14ac:dyDescent="0.25"/>
    <row r="1183" s="50" customFormat="1" x14ac:dyDescent="0.25"/>
    <row r="1184" s="50" customFormat="1" x14ac:dyDescent="0.25"/>
    <row r="1185" s="50" customFormat="1" x14ac:dyDescent="0.25"/>
    <row r="1186" s="50" customFormat="1" x14ac:dyDescent="0.25"/>
    <row r="1187" s="50" customFormat="1" x14ac:dyDescent="0.25"/>
    <row r="1188" s="50" customFormat="1" x14ac:dyDescent="0.25"/>
    <row r="1189" s="50" customFormat="1" x14ac:dyDescent="0.25"/>
    <row r="1190" s="50" customFormat="1" x14ac:dyDescent="0.25"/>
    <row r="1191" s="50" customFormat="1" x14ac:dyDescent="0.25"/>
    <row r="1192" s="50" customFormat="1" x14ac:dyDescent="0.25"/>
    <row r="1193" s="50" customFormat="1" x14ac:dyDescent="0.25"/>
    <row r="1194" s="50" customFormat="1" x14ac:dyDescent="0.25"/>
    <row r="1195" s="50" customFormat="1" x14ac:dyDescent="0.25"/>
    <row r="1196" s="50" customFormat="1" x14ac:dyDescent="0.25"/>
    <row r="1197" s="50" customFormat="1" x14ac:dyDescent="0.25"/>
    <row r="1198" s="50" customFormat="1" x14ac:dyDescent="0.25"/>
    <row r="1199" s="50" customFormat="1" x14ac:dyDescent="0.25"/>
    <row r="1200" s="50" customFormat="1" x14ac:dyDescent="0.25"/>
    <row r="1201" s="50" customFormat="1" x14ac:dyDescent="0.25"/>
    <row r="1202" s="50" customFormat="1" x14ac:dyDescent="0.25"/>
    <row r="1203" s="50" customFormat="1" x14ac:dyDescent="0.25"/>
    <row r="1204" s="50" customFormat="1" x14ac:dyDescent="0.25"/>
    <row r="1205" s="50" customFormat="1" x14ac:dyDescent="0.25"/>
    <row r="1206" s="50" customFormat="1" x14ac:dyDescent="0.25"/>
    <row r="1207" s="50" customFormat="1" x14ac:dyDescent="0.25"/>
    <row r="1208" s="50" customFormat="1" x14ac:dyDescent="0.25"/>
    <row r="1209" s="50" customFormat="1" x14ac:dyDescent="0.25"/>
    <row r="1210" s="50" customFormat="1" x14ac:dyDescent="0.25"/>
    <row r="1211" s="50" customFormat="1" x14ac:dyDescent="0.25"/>
    <row r="1212" s="50" customFormat="1" x14ac:dyDescent="0.25"/>
    <row r="1213" s="50" customFormat="1" x14ac:dyDescent="0.25"/>
    <row r="1214" s="50" customFormat="1" x14ac:dyDescent="0.25"/>
    <row r="1215" s="50" customFormat="1" x14ac:dyDescent="0.25"/>
    <row r="1216" s="50" customFormat="1" x14ac:dyDescent="0.25"/>
    <row r="1217" s="50" customFormat="1" x14ac:dyDescent="0.25"/>
    <row r="1218" s="50" customFormat="1" x14ac:dyDescent="0.25"/>
    <row r="1219" s="50" customFormat="1" x14ac:dyDescent="0.25"/>
    <row r="1220" s="50" customFormat="1" x14ac:dyDescent="0.25"/>
    <row r="1221" s="50" customFormat="1" x14ac:dyDescent="0.25"/>
    <row r="1222" s="50" customFormat="1" x14ac:dyDescent="0.25"/>
    <row r="1223" s="50" customFormat="1" x14ac:dyDescent="0.25"/>
    <row r="1224" s="50" customFormat="1" x14ac:dyDescent="0.25"/>
    <row r="1225" s="50" customFormat="1" x14ac:dyDescent="0.25"/>
    <row r="1226" s="50" customFormat="1" x14ac:dyDescent="0.25"/>
    <row r="1227" s="50" customFormat="1" x14ac:dyDescent="0.25"/>
    <row r="1228" s="50" customFormat="1" x14ac:dyDescent="0.25"/>
    <row r="1229" s="50" customFormat="1" x14ac:dyDescent="0.25"/>
    <row r="1230" s="50" customFormat="1" x14ac:dyDescent="0.25"/>
    <row r="1231" s="50" customFormat="1" x14ac:dyDescent="0.25"/>
    <row r="1232" s="50" customFormat="1" x14ac:dyDescent="0.25"/>
    <row r="1233" s="50" customFormat="1" x14ac:dyDescent="0.25"/>
    <row r="1234" s="50" customFormat="1" x14ac:dyDescent="0.25"/>
    <row r="1235" s="50" customFormat="1" x14ac:dyDescent="0.25"/>
    <row r="1236" s="50" customFormat="1" x14ac:dyDescent="0.25"/>
    <row r="1237" s="50" customFormat="1" x14ac:dyDescent="0.25"/>
    <row r="1238" s="50" customFormat="1" x14ac:dyDescent="0.25"/>
    <row r="1239" s="50" customFormat="1" x14ac:dyDescent="0.25"/>
    <row r="1240" s="50" customFormat="1" x14ac:dyDescent="0.25"/>
    <row r="1241" s="50" customFormat="1" x14ac:dyDescent="0.25"/>
    <row r="1242" s="50" customFormat="1" x14ac:dyDescent="0.25"/>
    <row r="1243" s="50" customFormat="1" x14ac:dyDescent="0.25"/>
    <row r="1244" s="50" customFormat="1" x14ac:dyDescent="0.25"/>
    <row r="1245" s="50" customFormat="1" x14ac:dyDescent="0.25"/>
    <row r="1246" s="50" customFormat="1" x14ac:dyDescent="0.25"/>
    <row r="1247" s="50" customFormat="1" x14ac:dyDescent="0.25"/>
    <row r="1248" s="50" customFormat="1" x14ac:dyDescent="0.25"/>
    <row r="1249" s="50" customFormat="1" x14ac:dyDescent="0.25"/>
    <row r="1250" s="50" customFormat="1" x14ac:dyDescent="0.25"/>
    <row r="1251" s="50" customFormat="1" x14ac:dyDescent="0.25"/>
    <row r="1252" s="50" customFormat="1" x14ac:dyDescent="0.25"/>
    <row r="1253" s="50" customFormat="1" x14ac:dyDescent="0.25"/>
    <row r="1254" s="50" customFormat="1" x14ac:dyDescent="0.25"/>
    <row r="1255" s="50" customFormat="1" x14ac:dyDescent="0.25"/>
    <row r="1256" s="50" customFormat="1" x14ac:dyDescent="0.25"/>
    <row r="1257" s="50" customFormat="1" x14ac:dyDescent="0.25"/>
    <row r="1258" s="50" customFormat="1" x14ac:dyDescent="0.25"/>
    <row r="1259" s="50" customFormat="1" x14ac:dyDescent="0.25"/>
    <row r="1260" s="50" customFormat="1" x14ac:dyDescent="0.25"/>
    <row r="1261" s="50" customFormat="1" x14ac:dyDescent="0.25"/>
    <row r="1262" s="50" customFormat="1" x14ac:dyDescent="0.25"/>
    <row r="1263" s="50" customFormat="1" x14ac:dyDescent="0.25"/>
    <row r="1264" s="50" customFormat="1" x14ac:dyDescent="0.25"/>
    <row r="1265" s="50" customFormat="1" x14ac:dyDescent="0.25"/>
    <row r="1266" s="50" customFormat="1" x14ac:dyDescent="0.25"/>
    <row r="1267" s="50" customFormat="1" x14ac:dyDescent="0.25"/>
    <row r="1268" s="50" customFormat="1" x14ac:dyDescent="0.25"/>
    <row r="1269" s="50" customFormat="1" x14ac:dyDescent="0.25"/>
    <row r="1270" s="50" customFormat="1" x14ac:dyDescent="0.25"/>
    <row r="1271" s="50" customFormat="1" x14ac:dyDescent="0.25"/>
    <row r="1272" s="50" customFormat="1" x14ac:dyDescent="0.25"/>
    <row r="1273" s="50" customFormat="1" x14ac:dyDescent="0.25"/>
    <row r="1274" s="50" customFormat="1" x14ac:dyDescent="0.25"/>
    <row r="1275" s="50" customFormat="1" x14ac:dyDescent="0.25"/>
    <row r="1276" s="50" customFormat="1" x14ac:dyDescent="0.25"/>
    <row r="1277" s="50" customFormat="1" x14ac:dyDescent="0.25"/>
    <row r="1278" s="50" customFormat="1" x14ac:dyDescent="0.25"/>
    <row r="1279" s="50" customFormat="1" x14ac:dyDescent="0.25"/>
    <row r="1280" s="50" customFormat="1" x14ac:dyDescent="0.25"/>
    <row r="1281" s="50" customFormat="1" x14ac:dyDescent="0.25"/>
    <row r="1282" s="50" customFormat="1" x14ac:dyDescent="0.25"/>
    <row r="1283" s="50" customFormat="1" x14ac:dyDescent="0.25"/>
    <row r="1284" s="50" customFormat="1" x14ac:dyDescent="0.25"/>
    <row r="1285" s="50" customFormat="1" x14ac:dyDescent="0.25"/>
    <row r="1286" s="50" customFormat="1" x14ac:dyDescent="0.25"/>
    <row r="1287" s="50" customFormat="1" x14ac:dyDescent="0.25"/>
    <row r="1288" s="50" customFormat="1" x14ac:dyDescent="0.25"/>
    <row r="1289" s="50" customFormat="1" x14ac:dyDescent="0.25"/>
    <row r="1290" s="50" customFormat="1" x14ac:dyDescent="0.25"/>
    <row r="1291" s="50" customFormat="1" x14ac:dyDescent="0.25"/>
    <row r="1292" s="50" customFormat="1" x14ac:dyDescent="0.25"/>
    <row r="1293" s="50" customFormat="1" x14ac:dyDescent="0.25"/>
    <row r="1294" s="50" customFormat="1" x14ac:dyDescent="0.25"/>
    <row r="1295" s="50" customFormat="1" x14ac:dyDescent="0.25"/>
    <row r="1296" s="50" customFormat="1" x14ac:dyDescent="0.25"/>
    <row r="1297" s="50" customFormat="1" x14ac:dyDescent="0.25"/>
    <row r="1298" s="50" customFormat="1" x14ac:dyDescent="0.25"/>
    <row r="1299" s="50" customFormat="1" x14ac:dyDescent="0.25"/>
    <row r="1300" s="50" customFormat="1" x14ac:dyDescent="0.25"/>
    <row r="1301" s="50" customFormat="1" x14ac:dyDescent="0.25"/>
    <row r="1302" s="50" customFormat="1" x14ac:dyDescent="0.25"/>
    <row r="1303" s="50" customFormat="1" x14ac:dyDescent="0.25"/>
    <row r="1304" s="50" customFormat="1" x14ac:dyDescent="0.25"/>
    <row r="1305" s="50" customFormat="1" x14ac:dyDescent="0.25"/>
    <row r="1306" s="50" customFormat="1" x14ac:dyDescent="0.25"/>
    <row r="1307" s="50" customFormat="1" x14ac:dyDescent="0.25"/>
    <row r="1308" s="50" customFormat="1" x14ac:dyDescent="0.25"/>
    <row r="1309" s="50" customFormat="1" x14ac:dyDescent="0.25"/>
    <row r="1310" s="50" customFormat="1" x14ac:dyDescent="0.25"/>
    <row r="1311" s="50" customFormat="1" x14ac:dyDescent="0.25"/>
    <row r="1312" s="50" customFormat="1" x14ac:dyDescent="0.25"/>
    <row r="1313" s="50" customFormat="1" x14ac:dyDescent="0.25"/>
    <row r="1314" s="50" customFormat="1" x14ac:dyDescent="0.25"/>
    <row r="1315" s="50" customFormat="1" x14ac:dyDescent="0.25"/>
    <row r="1316" s="50" customFormat="1" x14ac:dyDescent="0.25"/>
    <row r="1317" s="50" customFormat="1" x14ac:dyDescent="0.25"/>
    <row r="1318" s="50" customFormat="1" x14ac:dyDescent="0.25"/>
    <row r="1319" s="50" customFormat="1" x14ac:dyDescent="0.25"/>
    <row r="1320" s="50" customFormat="1" x14ac:dyDescent="0.25"/>
    <row r="1321" s="50" customFormat="1" x14ac:dyDescent="0.25"/>
    <row r="1322" s="50" customFormat="1" x14ac:dyDescent="0.25"/>
    <row r="1323" s="50" customFormat="1" x14ac:dyDescent="0.25"/>
    <row r="1324" s="50" customFormat="1" x14ac:dyDescent="0.25"/>
    <row r="1325" s="50" customFormat="1" x14ac:dyDescent="0.25"/>
    <row r="1326" s="50" customFormat="1" x14ac:dyDescent="0.25"/>
    <row r="1327" s="50" customFormat="1" x14ac:dyDescent="0.25"/>
    <row r="1328" s="50" customFormat="1" x14ac:dyDescent="0.25"/>
    <row r="1329" s="50" customFormat="1" x14ac:dyDescent="0.25"/>
    <row r="1330" s="50" customFormat="1" x14ac:dyDescent="0.25"/>
    <row r="1331" s="50" customFormat="1" x14ac:dyDescent="0.25"/>
    <row r="1332" s="50" customFormat="1" x14ac:dyDescent="0.25"/>
    <row r="1333" s="50" customFormat="1" x14ac:dyDescent="0.25"/>
    <row r="1334" s="50" customFormat="1" x14ac:dyDescent="0.25"/>
    <row r="1335" s="50" customFormat="1" x14ac:dyDescent="0.25"/>
    <row r="1336" s="50" customFormat="1" x14ac:dyDescent="0.25"/>
    <row r="1337" s="50" customFormat="1" x14ac:dyDescent="0.25"/>
    <row r="1338" s="50" customFormat="1" x14ac:dyDescent="0.25"/>
    <row r="1339" s="50" customFormat="1" x14ac:dyDescent="0.25"/>
    <row r="1340" s="50" customFormat="1" x14ac:dyDescent="0.25"/>
    <row r="1341" s="50" customFormat="1" x14ac:dyDescent="0.25"/>
    <row r="1342" s="50" customFormat="1" x14ac:dyDescent="0.25"/>
    <row r="1343" s="50" customFormat="1" x14ac:dyDescent="0.25"/>
    <row r="1344" s="50" customFormat="1" x14ac:dyDescent="0.25"/>
    <row r="1345" s="50" customFormat="1" x14ac:dyDescent="0.25"/>
    <row r="1346" s="50" customFormat="1" x14ac:dyDescent="0.25"/>
    <row r="1347" s="50" customFormat="1" x14ac:dyDescent="0.25"/>
    <row r="1348" s="50" customFormat="1" x14ac:dyDescent="0.25"/>
    <row r="1349" s="50" customFormat="1" x14ac:dyDescent="0.25"/>
    <row r="1350" s="50" customFormat="1" x14ac:dyDescent="0.25"/>
    <row r="1351" s="50" customFormat="1" x14ac:dyDescent="0.25"/>
    <row r="1352" s="50" customFormat="1" x14ac:dyDescent="0.25"/>
    <row r="1353" s="50" customFormat="1" x14ac:dyDescent="0.25"/>
    <row r="1354" s="50" customFormat="1" x14ac:dyDescent="0.25"/>
    <row r="1355" s="50" customFormat="1" x14ac:dyDescent="0.25"/>
    <row r="1356" s="50" customFormat="1" x14ac:dyDescent="0.25"/>
    <row r="1357" s="50" customFormat="1" x14ac:dyDescent="0.25"/>
    <row r="1358" s="50" customFormat="1" x14ac:dyDescent="0.25"/>
    <row r="1359" s="50" customFormat="1" x14ac:dyDescent="0.25"/>
    <row r="1360" s="50" customFormat="1" x14ac:dyDescent="0.25"/>
    <row r="1361" s="50" customFormat="1" x14ac:dyDescent="0.25"/>
    <row r="1362" s="50" customFormat="1" x14ac:dyDescent="0.25"/>
    <row r="1363" s="50" customFormat="1" x14ac:dyDescent="0.25"/>
    <row r="1364" s="50" customFormat="1" x14ac:dyDescent="0.25"/>
    <row r="1365" s="50" customFormat="1" x14ac:dyDescent="0.25"/>
    <row r="1366" s="50" customFormat="1" x14ac:dyDescent="0.25"/>
    <row r="1367" s="50" customFormat="1" x14ac:dyDescent="0.25"/>
    <row r="1368" s="50" customFormat="1" x14ac:dyDescent="0.25"/>
    <row r="1369" s="50" customFormat="1" x14ac:dyDescent="0.25"/>
    <row r="1370" s="50" customFormat="1" x14ac:dyDescent="0.25"/>
    <row r="1371" s="50" customFormat="1" x14ac:dyDescent="0.25"/>
    <row r="1372" s="50" customFormat="1" x14ac:dyDescent="0.25"/>
    <row r="1373" s="50" customFormat="1" x14ac:dyDescent="0.25"/>
    <row r="1374" s="50" customFormat="1" x14ac:dyDescent="0.25"/>
    <row r="1375" s="50" customFormat="1" x14ac:dyDescent="0.25"/>
    <row r="1376" s="50" customFormat="1" x14ac:dyDescent="0.25"/>
    <row r="1377" s="50" customFormat="1" x14ac:dyDescent="0.25"/>
    <row r="1378" s="50" customFormat="1" x14ac:dyDescent="0.25"/>
    <row r="1379" s="50" customFormat="1" x14ac:dyDescent="0.25"/>
    <row r="1380" s="50" customFormat="1" x14ac:dyDescent="0.25"/>
    <row r="1381" s="50" customFormat="1" x14ac:dyDescent="0.25"/>
    <row r="1382" s="50" customFormat="1" x14ac:dyDescent="0.25"/>
    <row r="1383" s="50" customFormat="1" x14ac:dyDescent="0.25"/>
    <row r="1384" s="50" customFormat="1" x14ac:dyDescent="0.25"/>
    <row r="1385" s="50" customFormat="1" x14ac:dyDescent="0.25"/>
    <row r="1386" s="50" customFormat="1" x14ac:dyDescent="0.25"/>
    <row r="1387" s="50" customFormat="1" x14ac:dyDescent="0.25"/>
    <row r="1388" s="50" customFormat="1" x14ac:dyDescent="0.25"/>
    <row r="1389" s="50" customFormat="1" x14ac:dyDescent="0.25"/>
    <row r="1390" s="50" customFormat="1" x14ac:dyDescent="0.25"/>
    <row r="1391" s="50" customFormat="1" x14ac:dyDescent="0.25"/>
    <row r="1392" s="50" customFormat="1" x14ac:dyDescent="0.25"/>
    <row r="1393" s="50" customFormat="1" x14ac:dyDescent="0.25"/>
    <row r="1394" s="50" customFormat="1" x14ac:dyDescent="0.25"/>
    <row r="1395" s="50" customFormat="1" x14ac:dyDescent="0.25"/>
    <row r="1396" s="50" customFormat="1" x14ac:dyDescent="0.25"/>
    <row r="1397" s="50" customFormat="1" x14ac:dyDescent="0.25"/>
    <row r="1398" s="50" customFormat="1" x14ac:dyDescent="0.25"/>
    <row r="1399" s="50" customFormat="1" x14ac:dyDescent="0.25"/>
    <row r="1400" s="50" customFormat="1" x14ac:dyDescent="0.25"/>
    <row r="1401" s="50" customFormat="1" x14ac:dyDescent="0.25"/>
    <row r="1402" s="50" customFormat="1" x14ac:dyDescent="0.25"/>
    <row r="1403" s="50" customFormat="1" x14ac:dyDescent="0.25"/>
    <row r="1404" s="50" customFormat="1" x14ac:dyDescent="0.25"/>
    <row r="1405" s="50" customFormat="1" x14ac:dyDescent="0.25"/>
    <row r="1406" s="50" customFormat="1" x14ac:dyDescent="0.25"/>
    <row r="1407" s="50" customFormat="1" x14ac:dyDescent="0.25"/>
    <row r="1408" s="50" customFormat="1" x14ac:dyDescent="0.25"/>
    <row r="1409" s="50" customFormat="1" x14ac:dyDescent="0.25"/>
    <row r="1410" s="50" customFormat="1" x14ac:dyDescent="0.25"/>
    <row r="1411" s="50" customFormat="1" x14ac:dyDescent="0.25"/>
    <row r="1412" s="50" customFormat="1" x14ac:dyDescent="0.25"/>
    <row r="1413" s="50" customFormat="1" x14ac:dyDescent="0.25"/>
    <row r="1414" s="50" customFormat="1" x14ac:dyDescent="0.25"/>
    <row r="1415" s="50" customFormat="1" x14ac:dyDescent="0.25"/>
    <row r="1416" s="50" customFormat="1" x14ac:dyDescent="0.25"/>
    <row r="1417" s="50" customFormat="1" x14ac:dyDescent="0.25"/>
    <row r="1418" s="50" customFormat="1" x14ac:dyDescent="0.25"/>
    <row r="1419" s="50" customFormat="1" x14ac:dyDescent="0.25"/>
    <row r="1420" s="50" customFormat="1" x14ac:dyDescent="0.25"/>
    <row r="1421" s="50" customFormat="1" x14ac:dyDescent="0.25"/>
    <row r="1422" s="50" customFormat="1" x14ac:dyDescent="0.25"/>
    <row r="1423" s="50" customFormat="1" x14ac:dyDescent="0.25"/>
    <row r="1424" s="50" customFormat="1" x14ac:dyDescent="0.25"/>
    <row r="1425" s="50" customFormat="1" x14ac:dyDescent="0.25"/>
    <row r="1426" s="50" customFormat="1" x14ac:dyDescent="0.25"/>
    <row r="1427" s="50" customFormat="1" x14ac:dyDescent="0.25"/>
    <row r="1428" s="50" customFormat="1" x14ac:dyDescent="0.25"/>
    <row r="1429" s="50" customFormat="1" x14ac:dyDescent="0.25"/>
    <row r="1430" s="50" customFormat="1" x14ac:dyDescent="0.25"/>
    <row r="1431" s="50" customFormat="1" x14ac:dyDescent="0.25"/>
    <row r="1432" s="50" customFormat="1" x14ac:dyDescent="0.25"/>
    <row r="1433" s="50" customFormat="1" x14ac:dyDescent="0.25"/>
    <row r="1434" s="50" customFormat="1" x14ac:dyDescent="0.25"/>
    <row r="1435" s="50" customFormat="1" x14ac:dyDescent="0.25"/>
    <row r="1436" s="50" customFormat="1" x14ac:dyDescent="0.25"/>
    <row r="1437" s="50" customFormat="1" x14ac:dyDescent="0.25"/>
    <row r="1438" s="50" customFormat="1" x14ac:dyDescent="0.25"/>
    <row r="1439" s="50" customFormat="1" x14ac:dyDescent="0.25"/>
    <row r="1440" s="50" customFormat="1" x14ac:dyDescent="0.25"/>
    <row r="1441" s="50" customFormat="1" x14ac:dyDescent="0.25"/>
    <row r="1442" s="50" customFormat="1" x14ac:dyDescent="0.25"/>
    <row r="1443" s="50" customFormat="1" x14ac:dyDescent="0.25"/>
    <row r="1444" s="50" customFormat="1" x14ac:dyDescent="0.25"/>
    <row r="1445" s="50" customFormat="1" x14ac:dyDescent="0.25"/>
    <row r="1446" s="50" customFormat="1" x14ac:dyDescent="0.25"/>
    <row r="1447" s="50" customFormat="1" x14ac:dyDescent="0.25"/>
    <row r="1448" s="50" customFormat="1" x14ac:dyDescent="0.25"/>
    <row r="1449" s="50" customFormat="1" x14ac:dyDescent="0.25"/>
    <row r="1450" s="50" customFormat="1" x14ac:dyDescent="0.25"/>
    <row r="1451" s="50" customFormat="1" x14ac:dyDescent="0.25"/>
    <row r="1452" s="50" customFormat="1" x14ac:dyDescent="0.25"/>
    <row r="1453" s="50" customFormat="1" x14ac:dyDescent="0.25"/>
    <row r="1454" s="50" customFormat="1" x14ac:dyDescent="0.25"/>
    <row r="1455" s="50" customFormat="1" x14ac:dyDescent="0.25"/>
    <row r="1456" s="50" customFormat="1" x14ac:dyDescent="0.25"/>
    <row r="1457" s="50" customFormat="1" x14ac:dyDescent="0.25"/>
    <row r="1458" s="50" customFormat="1" x14ac:dyDescent="0.25"/>
    <row r="1459" s="50" customFormat="1" x14ac:dyDescent="0.25"/>
    <row r="1460" s="50" customFormat="1" x14ac:dyDescent="0.25"/>
    <row r="1461" s="50" customFormat="1" x14ac:dyDescent="0.25"/>
    <row r="1462" s="50" customFormat="1" x14ac:dyDescent="0.25"/>
    <row r="1463" s="50" customFormat="1" x14ac:dyDescent="0.25"/>
    <row r="1464" s="50" customFormat="1" x14ac:dyDescent="0.25"/>
    <row r="1465" s="50" customFormat="1" x14ac:dyDescent="0.25"/>
    <row r="1466" s="50" customFormat="1" x14ac:dyDescent="0.25"/>
  </sheetData>
  <mergeCells count="11">
    <mergeCell ref="B11:G11"/>
    <mergeCell ref="A4:G4"/>
    <mergeCell ref="A7:G7"/>
    <mergeCell ref="C6:G6"/>
    <mergeCell ref="A6:B6"/>
    <mergeCell ref="F8:G8"/>
    <mergeCell ref="F73:G73"/>
    <mergeCell ref="A69:G69"/>
    <mergeCell ref="A71:B71"/>
    <mergeCell ref="C71:G71"/>
    <mergeCell ref="A72:G72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6"/>
  <sheetViews>
    <sheetView workbookViewId="0">
      <selection activeCell="G37" sqref="G37"/>
    </sheetView>
  </sheetViews>
  <sheetFormatPr defaultColWidth="9.140625" defaultRowHeight="15.75" x14ac:dyDescent="0.25"/>
  <cols>
    <col min="1" max="1" width="6.85546875" style="6" customWidth="1"/>
    <col min="2" max="2" width="45.42578125" style="6" customWidth="1"/>
    <col min="3" max="3" width="12.85546875" style="6" customWidth="1"/>
    <col min="4" max="4" width="14.5703125" style="6" customWidth="1"/>
    <col min="5" max="5" width="15.28515625" style="35" customWidth="1"/>
    <col min="6" max="6" width="18.140625" style="6" customWidth="1"/>
    <col min="7" max="7" width="17.85546875" style="6" customWidth="1"/>
    <col min="8" max="8" width="9.140625" style="6"/>
    <col min="9" max="9" width="16.140625" style="6" customWidth="1"/>
    <col min="10" max="11" width="9.140625" style="6"/>
    <col min="12" max="12" width="10.140625" style="6" customWidth="1"/>
    <col min="13" max="16384" width="9.140625" style="6"/>
  </cols>
  <sheetData>
    <row r="1" spans="1:7" ht="16.5" x14ac:dyDescent="0.25">
      <c r="E1" s="6"/>
      <c r="G1" s="47" t="s">
        <v>8</v>
      </c>
    </row>
    <row r="2" spans="1:7" ht="16.5" x14ac:dyDescent="0.25">
      <c r="E2" s="6"/>
      <c r="G2" s="47" t="s">
        <v>101</v>
      </c>
    </row>
    <row r="3" spans="1:7" ht="16.5" thickBot="1" x14ac:dyDescent="0.3">
      <c r="E3" s="6"/>
    </row>
    <row r="4" spans="1:7" ht="18.75" x14ac:dyDescent="0.25">
      <c r="A4" s="56" t="s">
        <v>98</v>
      </c>
      <c r="B4" s="57"/>
      <c r="C4" s="57"/>
      <c r="D4" s="57"/>
      <c r="E4" s="57"/>
      <c r="F4" s="57"/>
      <c r="G4" s="58"/>
    </row>
    <row r="5" spans="1:7" ht="16.5" x14ac:dyDescent="0.25">
      <c r="A5" s="8"/>
      <c r="B5" s="9"/>
      <c r="C5" s="9"/>
      <c r="D5" s="9"/>
      <c r="E5" s="9"/>
      <c r="F5" s="9"/>
      <c r="G5" s="10"/>
    </row>
    <row r="6" spans="1:7" ht="18.75" x14ac:dyDescent="0.25">
      <c r="A6" s="59" t="s">
        <v>99</v>
      </c>
      <c r="B6" s="60"/>
      <c r="C6" s="61" t="s">
        <v>100</v>
      </c>
      <c r="D6" s="62"/>
      <c r="E6" s="62"/>
      <c r="F6" s="62"/>
      <c r="G6" s="63"/>
    </row>
    <row r="7" spans="1:7" ht="17.25" thickBot="1" x14ac:dyDescent="0.3">
      <c r="A7" s="64"/>
      <c r="B7" s="65"/>
      <c r="C7" s="65"/>
      <c r="D7" s="65"/>
      <c r="E7" s="65"/>
      <c r="F7" s="65"/>
      <c r="G7" s="66"/>
    </row>
    <row r="8" spans="1:7" ht="17.25" thickBot="1" x14ac:dyDescent="0.3">
      <c r="A8" s="11"/>
      <c r="B8" s="11"/>
      <c r="C8" s="11"/>
      <c r="D8" s="11"/>
      <c r="E8" s="11"/>
      <c r="F8" s="69" t="s">
        <v>81</v>
      </c>
      <c r="G8" s="69"/>
    </row>
    <row r="9" spans="1:7" ht="16.5" x14ac:dyDescent="0.25">
      <c r="A9" s="5" t="s">
        <v>0</v>
      </c>
      <c r="B9" s="12" t="s">
        <v>1</v>
      </c>
      <c r="C9" s="13" t="s">
        <v>2</v>
      </c>
      <c r="D9" s="14" t="s">
        <v>3</v>
      </c>
      <c r="E9" s="14" t="s">
        <v>4</v>
      </c>
      <c r="F9" s="14" t="s">
        <v>5</v>
      </c>
      <c r="G9" s="15" t="s">
        <v>6</v>
      </c>
    </row>
    <row r="10" spans="1:7" x14ac:dyDescent="0.25">
      <c r="A10" s="16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8">
        <v>7</v>
      </c>
    </row>
    <row r="11" spans="1:7" ht="16.5" x14ac:dyDescent="0.25">
      <c r="A11" s="2" t="s">
        <v>10</v>
      </c>
      <c r="B11" s="67" t="s">
        <v>9</v>
      </c>
      <c r="C11" s="67"/>
      <c r="D11" s="67"/>
      <c r="E11" s="67"/>
      <c r="F11" s="67"/>
      <c r="G11" s="68"/>
    </row>
    <row r="12" spans="1:7" x14ac:dyDescent="0.25">
      <c r="A12" s="16">
        <v>1</v>
      </c>
      <c r="B12" s="19" t="s">
        <v>25</v>
      </c>
      <c r="C12" s="20"/>
      <c r="D12" s="20"/>
      <c r="E12" s="20"/>
      <c r="F12" s="20"/>
      <c r="G12" s="21"/>
    </row>
    <row r="13" spans="1:7" x14ac:dyDescent="0.25">
      <c r="A13" s="16" t="s">
        <v>11</v>
      </c>
      <c r="B13" s="19" t="s">
        <v>26</v>
      </c>
      <c r="C13" s="22">
        <v>4604.79</v>
      </c>
      <c r="D13" s="23">
        <v>7936.09</v>
      </c>
      <c r="E13" s="23">
        <v>8404.4534541445737</v>
      </c>
      <c r="F13" s="23">
        <v>8269.36</v>
      </c>
      <c r="G13" s="24">
        <v>15241.312347869738</v>
      </c>
    </row>
    <row r="14" spans="1:7" x14ac:dyDescent="0.25">
      <c r="A14" s="16" t="s">
        <v>12</v>
      </c>
      <c r="B14" s="19" t="s">
        <v>27</v>
      </c>
      <c r="C14" s="22">
        <v>2371.33</v>
      </c>
      <c r="D14" s="22">
        <v>2711.48</v>
      </c>
      <c r="E14" s="22">
        <v>5955.7181743061929</v>
      </c>
      <c r="F14" s="22">
        <v>3989.64</v>
      </c>
      <c r="G14" s="25">
        <v>9632.0791015095147</v>
      </c>
    </row>
    <row r="15" spans="1:7" x14ac:dyDescent="0.25">
      <c r="A15" s="16" t="s">
        <v>13</v>
      </c>
      <c r="B15" s="19" t="s">
        <v>28</v>
      </c>
      <c r="C15" s="22">
        <v>0</v>
      </c>
      <c r="D15" s="22">
        <v>0</v>
      </c>
      <c r="E15" s="22">
        <v>0</v>
      </c>
      <c r="F15" s="22">
        <v>0</v>
      </c>
      <c r="G15" s="25">
        <v>0</v>
      </c>
    </row>
    <row r="16" spans="1:7" x14ac:dyDescent="0.25">
      <c r="A16" s="16" t="s">
        <v>14</v>
      </c>
      <c r="B16" s="19" t="s">
        <v>29</v>
      </c>
      <c r="C16" s="22">
        <v>0</v>
      </c>
      <c r="D16" s="22">
        <v>0</v>
      </c>
      <c r="E16" s="22">
        <v>0</v>
      </c>
      <c r="F16" s="22">
        <v>0</v>
      </c>
      <c r="G16" s="25">
        <v>0</v>
      </c>
    </row>
    <row r="17" spans="1:7" x14ac:dyDescent="0.25">
      <c r="A17" s="16" t="s">
        <v>15</v>
      </c>
      <c r="B17" s="19" t="s">
        <v>30</v>
      </c>
      <c r="C17" s="22">
        <v>0</v>
      </c>
      <c r="D17" s="22">
        <v>0</v>
      </c>
      <c r="E17" s="22">
        <v>0</v>
      </c>
      <c r="F17" s="22">
        <v>0</v>
      </c>
      <c r="G17" s="25">
        <v>0</v>
      </c>
    </row>
    <row r="18" spans="1:7" x14ac:dyDescent="0.25">
      <c r="A18" s="16" t="s">
        <v>16</v>
      </c>
      <c r="B18" s="19" t="s">
        <v>31</v>
      </c>
      <c r="C18" s="22">
        <v>1986.29</v>
      </c>
      <c r="D18" s="23">
        <v>218.16</v>
      </c>
      <c r="E18" s="23">
        <v>2018.5173589070348</v>
      </c>
      <c r="F18" s="22">
        <v>1940.86</v>
      </c>
      <c r="G18" s="24">
        <v>260.13676073035856</v>
      </c>
    </row>
    <row r="19" spans="1:7" x14ac:dyDescent="0.25">
      <c r="A19" s="16"/>
      <c r="B19" s="19"/>
      <c r="C19" s="22"/>
      <c r="D19" s="23"/>
      <c r="E19" s="23"/>
      <c r="F19" s="22"/>
      <c r="G19" s="24"/>
    </row>
    <row r="20" spans="1:7" ht="16.5" x14ac:dyDescent="0.25">
      <c r="A20" s="16"/>
      <c r="B20" s="26" t="s">
        <v>52</v>
      </c>
      <c r="C20" s="27">
        <v>8962.41</v>
      </c>
      <c r="D20" s="27">
        <v>10865.73</v>
      </c>
      <c r="E20" s="27">
        <v>16378.688987357802</v>
      </c>
      <c r="F20" s="27">
        <v>14199.86</v>
      </c>
      <c r="G20" s="28">
        <v>25133.528210109613</v>
      </c>
    </row>
    <row r="21" spans="1:7" ht="16.5" x14ac:dyDescent="0.25">
      <c r="A21" s="16"/>
      <c r="B21" s="26"/>
      <c r="C21" s="27"/>
      <c r="D21" s="27"/>
      <c r="E21" s="27"/>
      <c r="F21" s="27"/>
      <c r="G21" s="28"/>
    </row>
    <row r="22" spans="1:7" x14ac:dyDescent="0.25">
      <c r="A22" s="16">
        <v>2</v>
      </c>
      <c r="B22" s="20" t="s">
        <v>32</v>
      </c>
      <c r="C22" s="22"/>
      <c r="D22" s="22"/>
      <c r="E22" s="22"/>
      <c r="F22" s="22"/>
      <c r="G22" s="25"/>
    </row>
    <row r="23" spans="1:7" x14ac:dyDescent="0.25">
      <c r="A23" s="16" t="s">
        <v>17</v>
      </c>
      <c r="B23" s="19" t="s">
        <v>33</v>
      </c>
      <c r="C23" s="22">
        <v>411.75</v>
      </c>
      <c r="D23" s="23">
        <v>999.11267938230378</v>
      </c>
      <c r="E23" s="22">
        <v>570.60612392442442</v>
      </c>
      <c r="F23" s="22">
        <v>1063.5200000000002</v>
      </c>
      <c r="G23" s="24">
        <v>1470.4346778073925</v>
      </c>
    </row>
    <row r="24" spans="1:7" x14ac:dyDescent="0.25">
      <c r="A24" s="16" t="s">
        <v>18</v>
      </c>
      <c r="B24" s="19" t="s">
        <v>34</v>
      </c>
      <c r="C24" s="22">
        <v>820.51</v>
      </c>
      <c r="D24" s="23">
        <v>876.72831229968278</v>
      </c>
      <c r="E24" s="23">
        <v>1002.5254075802538</v>
      </c>
      <c r="F24" s="23">
        <v>1144.82</v>
      </c>
      <c r="G24" s="24">
        <v>1008.3759708818063</v>
      </c>
    </row>
    <row r="25" spans="1:7" x14ac:dyDescent="0.25">
      <c r="A25" s="16" t="s">
        <v>19</v>
      </c>
      <c r="B25" s="19" t="s">
        <v>35</v>
      </c>
      <c r="C25" s="22">
        <v>309.19</v>
      </c>
      <c r="D25" s="23">
        <v>460.61296013697989</v>
      </c>
      <c r="E25" s="23">
        <v>533.5061052414203</v>
      </c>
      <c r="F25" s="23">
        <v>342.01</v>
      </c>
      <c r="G25" s="24">
        <v>910.45274322654188</v>
      </c>
    </row>
    <row r="26" spans="1:7" x14ac:dyDescent="0.25">
      <c r="A26" s="16" t="s">
        <v>20</v>
      </c>
      <c r="B26" s="19" t="s">
        <v>36</v>
      </c>
      <c r="C26" s="22">
        <v>859.96</v>
      </c>
      <c r="D26" s="23">
        <v>871.23254944189466</v>
      </c>
      <c r="E26" s="23">
        <v>985.98609964041543</v>
      </c>
      <c r="F26" s="23">
        <v>853.15</v>
      </c>
      <c r="G26" s="24">
        <v>940.97534589643067</v>
      </c>
    </row>
    <row r="27" spans="1:7" x14ac:dyDescent="0.25">
      <c r="A27" s="16" t="s">
        <v>21</v>
      </c>
      <c r="B27" s="19" t="s">
        <v>37</v>
      </c>
      <c r="C27" s="22">
        <v>1.27</v>
      </c>
      <c r="D27" s="23">
        <v>0.59528572540838842</v>
      </c>
      <c r="E27" s="23">
        <v>29.150014679503194</v>
      </c>
      <c r="F27" s="22">
        <v>0</v>
      </c>
      <c r="G27" s="24">
        <v>65.897303862028579</v>
      </c>
    </row>
    <row r="28" spans="1:7" x14ac:dyDescent="0.25">
      <c r="A28" s="16" t="s">
        <v>22</v>
      </c>
      <c r="B28" s="19" t="s">
        <v>85</v>
      </c>
      <c r="C28" s="22">
        <v>926.92000000000007</v>
      </c>
      <c r="D28" s="22">
        <v>1175.593636761412</v>
      </c>
      <c r="E28" s="22">
        <v>1356.7078816609951</v>
      </c>
      <c r="F28" s="22">
        <v>1157.7800000000002</v>
      </c>
      <c r="G28" s="25">
        <v>2876.8693466877403</v>
      </c>
    </row>
    <row r="29" spans="1:7" x14ac:dyDescent="0.25">
      <c r="A29" s="16"/>
      <c r="B29" s="19"/>
      <c r="C29" s="22"/>
      <c r="D29" s="22"/>
      <c r="E29" s="22"/>
      <c r="F29" s="22"/>
      <c r="G29" s="25"/>
    </row>
    <row r="30" spans="1:7" s="7" customFormat="1" ht="16.5" x14ac:dyDescent="0.25">
      <c r="A30" s="16"/>
      <c r="B30" s="26" t="s">
        <v>7</v>
      </c>
      <c r="C30" s="27">
        <v>3329.6</v>
      </c>
      <c r="D30" s="27">
        <v>4383.8754237476815</v>
      </c>
      <c r="E30" s="27">
        <v>4478.4816327270128</v>
      </c>
      <c r="F30" s="27">
        <v>4561.2800000000007</v>
      </c>
      <c r="G30" s="28">
        <v>7273.0053883619403</v>
      </c>
    </row>
    <row r="31" spans="1:7" s="7" customFormat="1" ht="16.5" x14ac:dyDescent="0.25">
      <c r="A31" s="16"/>
      <c r="B31" s="26"/>
      <c r="C31" s="27"/>
      <c r="D31" s="27"/>
      <c r="E31" s="27"/>
      <c r="F31" s="27"/>
      <c r="G31" s="28"/>
    </row>
    <row r="32" spans="1:7" x14ac:dyDescent="0.25">
      <c r="A32" s="16">
        <v>3</v>
      </c>
      <c r="B32" s="20" t="s">
        <v>38</v>
      </c>
      <c r="C32" s="22">
        <v>112.44</v>
      </c>
      <c r="D32" s="23">
        <v>8.5784925072244533</v>
      </c>
      <c r="E32" s="22">
        <v>0</v>
      </c>
      <c r="F32" s="22">
        <v>0</v>
      </c>
      <c r="G32" s="24">
        <v>357.47939540005433</v>
      </c>
    </row>
    <row r="33" spans="1:10" x14ac:dyDescent="0.25">
      <c r="A33" s="16">
        <v>4</v>
      </c>
      <c r="B33" s="20" t="s">
        <v>39</v>
      </c>
      <c r="C33" s="22">
        <v>0</v>
      </c>
      <c r="D33" s="22">
        <v>0</v>
      </c>
      <c r="E33" s="22">
        <v>0</v>
      </c>
      <c r="F33" s="22">
        <v>0</v>
      </c>
      <c r="G33" s="25">
        <v>0</v>
      </c>
    </row>
    <row r="34" spans="1:10" x14ac:dyDescent="0.25">
      <c r="A34" s="16">
        <v>5</v>
      </c>
      <c r="B34" s="20" t="s">
        <v>40</v>
      </c>
      <c r="C34" s="22">
        <v>0</v>
      </c>
      <c r="D34" s="23">
        <v>2062.6225181311079</v>
      </c>
      <c r="E34" s="23">
        <v>1.5466933858951113</v>
      </c>
      <c r="F34" s="22"/>
      <c r="G34" s="24">
        <v>94.087166857757907</v>
      </c>
    </row>
    <row r="35" spans="1:10" x14ac:dyDescent="0.25">
      <c r="A35" s="16">
        <v>6</v>
      </c>
      <c r="B35" s="20" t="s">
        <v>86</v>
      </c>
      <c r="C35" s="22">
        <v>3437.1800000000003</v>
      </c>
      <c r="D35" s="22">
        <v>-752.45178701844236</v>
      </c>
      <c r="E35" s="22">
        <v>374.46478001444575</v>
      </c>
      <c r="F35" s="22">
        <v>3473.27</v>
      </c>
      <c r="G35" s="25">
        <f>G107</f>
        <v>2399.4997071517787</v>
      </c>
      <c r="J35" s="29"/>
    </row>
    <row r="36" spans="1:10" x14ac:dyDescent="0.25">
      <c r="A36" s="16"/>
      <c r="B36" s="20"/>
      <c r="C36" s="22"/>
      <c r="D36" s="22"/>
      <c r="E36" s="22"/>
      <c r="F36" s="22"/>
      <c r="G36" s="25"/>
    </row>
    <row r="37" spans="1:10" s="7" customFormat="1" ht="16.5" x14ac:dyDescent="0.25">
      <c r="A37" s="48">
        <v>7</v>
      </c>
      <c r="B37" s="26" t="s">
        <v>41</v>
      </c>
      <c r="C37" s="53">
        <v>15841.630000000001</v>
      </c>
      <c r="D37" s="27">
        <v>16568.354647367571</v>
      </c>
      <c r="E37" s="27">
        <v>21233.182093485153</v>
      </c>
      <c r="F37" s="27">
        <v>22234.41</v>
      </c>
      <c r="G37" s="28">
        <f>SUM(G32:G35)+G30+G20</f>
        <v>35257.599867881145</v>
      </c>
    </row>
    <row r="38" spans="1:10" s="7" customFormat="1" ht="16.5" x14ac:dyDescent="0.25">
      <c r="A38" s="48"/>
      <c r="B38" s="26"/>
      <c r="C38" s="53"/>
      <c r="D38" s="27"/>
      <c r="E38" s="27"/>
      <c r="F38" s="27"/>
      <c r="G38" s="28"/>
    </row>
    <row r="39" spans="1:10" x14ac:dyDescent="0.25">
      <c r="A39" s="16">
        <v>8</v>
      </c>
      <c r="B39" s="20" t="s">
        <v>42</v>
      </c>
      <c r="C39" s="54">
        <v>880.51</v>
      </c>
      <c r="D39" s="22">
        <v>0</v>
      </c>
      <c r="E39" s="22">
        <v>0</v>
      </c>
      <c r="F39" s="22">
        <v>0</v>
      </c>
      <c r="G39" s="25">
        <v>0</v>
      </c>
    </row>
    <row r="40" spans="1:10" x14ac:dyDescent="0.25">
      <c r="A40" s="16" t="s">
        <v>23</v>
      </c>
      <c r="B40" s="20" t="s">
        <v>82</v>
      </c>
      <c r="C40" s="54">
        <v>0</v>
      </c>
      <c r="D40" s="23">
        <v>-46.35787586617824</v>
      </c>
      <c r="E40" s="23">
        <v>-39.708774860547152</v>
      </c>
      <c r="F40" s="23">
        <v>-54.43</v>
      </c>
      <c r="G40" s="24">
        <v>-51.734982106910408</v>
      </c>
    </row>
    <row r="41" spans="1:10" x14ac:dyDescent="0.25">
      <c r="A41" s="16" t="s">
        <v>23</v>
      </c>
      <c r="B41" s="20" t="s">
        <v>83</v>
      </c>
      <c r="C41" s="54">
        <v>0</v>
      </c>
      <c r="D41" s="22">
        <v>0</v>
      </c>
      <c r="E41" s="23">
        <v>-3.8461108862591766</v>
      </c>
      <c r="F41" s="22">
        <v>0</v>
      </c>
      <c r="G41" s="25">
        <v>0</v>
      </c>
    </row>
    <row r="42" spans="1:10" x14ac:dyDescent="0.25">
      <c r="A42" s="16" t="s">
        <v>23</v>
      </c>
      <c r="B42" s="20" t="s">
        <v>84</v>
      </c>
      <c r="C42" s="54">
        <v>0</v>
      </c>
      <c r="D42" s="23">
        <v>-1.7964872784646004</v>
      </c>
      <c r="E42" s="23">
        <v>-2.1756820294924561</v>
      </c>
      <c r="F42" s="23">
        <v>-49.89</v>
      </c>
      <c r="G42" s="24">
        <v>-57.934885774231539</v>
      </c>
    </row>
    <row r="43" spans="1:10" x14ac:dyDescent="0.25">
      <c r="A43" s="16"/>
      <c r="B43" s="20" t="s">
        <v>58</v>
      </c>
      <c r="C43" s="54">
        <v>0</v>
      </c>
      <c r="D43" s="22">
        <v>0</v>
      </c>
      <c r="E43" s="23">
        <v>-16.28152570885587</v>
      </c>
      <c r="F43" s="22">
        <v>-2.27</v>
      </c>
      <c r="G43" s="25">
        <v>0</v>
      </c>
    </row>
    <row r="44" spans="1:10" x14ac:dyDescent="0.25">
      <c r="A44" s="16"/>
      <c r="B44" s="20"/>
      <c r="C44" s="54"/>
      <c r="D44" s="22"/>
      <c r="E44" s="23"/>
      <c r="F44" s="22"/>
      <c r="G44" s="25"/>
    </row>
    <row r="45" spans="1:10" s="30" customFormat="1" ht="17.25" thickBot="1" x14ac:dyDescent="0.3">
      <c r="A45" s="48">
        <v>9</v>
      </c>
      <c r="B45" s="26" t="s">
        <v>43</v>
      </c>
      <c r="C45" s="53">
        <v>14961.12</v>
      </c>
      <c r="D45" s="27">
        <v>16520.200284222927</v>
      </c>
      <c r="E45" s="27">
        <v>21171.17</v>
      </c>
      <c r="F45" s="27">
        <v>22127.82</v>
      </c>
      <c r="G45" s="28">
        <f>G37+SUM(G39:G43)</f>
        <v>35147.93</v>
      </c>
    </row>
    <row r="46" spans="1:10" s="31" customFormat="1" ht="16.5" x14ac:dyDescent="0.25">
      <c r="A46" s="48"/>
      <c r="B46" s="26"/>
      <c r="C46" s="27"/>
      <c r="D46" s="27"/>
      <c r="E46" s="27"/>
      <c r="F46" s="27"/>
      <c r="G46" s="28"/>
    </row>
    <row r="47" spans="1:10" ht="16.5" x14ac:dyDescent="0.25">
      <c r="A47" s="16" t="s">
        <v>24</v>
      </c>
      <c r="B47" s="26" t="s">
        <v>44</v>
      </c>
      <c r="C47" s="22"/>
      <c r="D47" s="22"/>
      <c r="E47" s="22"/>
      <c r="F47" s="22"/>
      <c r="G47" s="25"/>
    </row>
    <row r="48" spans="1:10" x14ac:dyDescent="0.25">
      <c r="A48" s="16">
        <v>1</v>
      </c>
      <c r="B48" s="20" t="s">
        <v>45</v>
      </c>
      <c r="C48" s="22">
        <v>14300.532310000001</v>
      </c>
      <c r="D48" s="22">
        <v>15428.35</v>
      </c>
      <c r="E48" s="22">
        <v>20359.920000000002</v>
      </c>
      <c r="F48" s="22">
        <v>21206.380000000005</v>
      </c>
      <c r="G48" s="25">
        <f>28206.42+823.51</f>
        <v>29029.929999999997</v>
      </c>
    </row>
    <row r="49" spans="1:7" ht="31.5" x14ac:dyDescent="0.25">
      <c r="A49" s="16">
        <v>2</v>
      </c>
      <c r="B49" s="20" t="s">
        <v>46</v>
      </c>
      <c r="C49" s="22">
        <v>0</v>
      </c>
      <c r="D49" s="22">
        <v>0</v>
      </c>
      <c r="E49" s="22">
        <v>0</v>
      </c>
      <c r="F49" s="22">
        <v>0</v>
      </c>
      <c r="G49" s="25">
        <v>0</v>
      </c>
    </row>
    <row r="50" spans="1:7" x14ac:dyDescent="0.25">
      <c r="A50" s="16">
        <v>3</v>
      </c>
      <c r="B50" s="20" t="s">
        <v>47</v>
      </c>
      <c r="C50" s="22">
        <v>84.94</v>
      </c>
      <c r="D50" s="22">
        <v>112.62</v>
      </c>
      <c r="E50" s="22">
        <v>0</v>
      </c>
      <c r="F50" s="22">
        <v>0</v>
      </c>
      <c r="G50" s="25">
        <v>0</v>
      </c>
    </row>
    <row r="51" spans="1:7" x14ac:dyDescent="0.25">
      <c r="A51" s="16">
        <v>4</v>
      </c>
      <c r="B51" s="20" t="s">
        <v>48</v>
      </c>
      <c r="C51" s="22">
        <v>314.76</v>
      </c>
      <c r="D51" s="22">
        <v>676.08</v>
      </c>
      <c r="E51" s="22">
        <v>471.04</v>
      </c>
      <c r="F51" s="22">
        <v>471.68206040000018</v>
      </c>
      <c r="G51" s="25">
        <v>546.4</v>
      </c>
    </row>
    <row r="52" spans="1:7" ht="16.5" thickBot="1" x14ac:dyDescent="0.3">
      <c r="A52" s="49">
        <v>5</v>
      </c>
      <c r="B52" s="32" t="s">
        <v>49</v>
      </c>
      <c r="C52" s="33">
        <v>260.92</v>
      </c>
      <c r="D52" s="33">
        <v>303.16000000000003</v>
      </c>
      <c r="E52" s="33">
        <v>340.21</v>
      </c>
      <c r="F52" s="33">
        <v>449.7567236999999</v>
      </c>
      <c r="G52" s="34">
        <v>490.84</v>
      </c>
    </row>
    <row r="53" spans="1:7" x14ac:dyDescent="0.25">
      <c r="C53" s="29"/>
      <c r="D53" s="29"/>
      <c r="E53" s="29"/>
      <c r="F53" s="29"/>
      <c r="G53" s="29"/>
    </row>
    <row r="54" spans="1:7" ht="16.5" thickBot="1" x14ac:dyDescent="0.3">
      <c r="B54" s="6" t="s">
        <v>103</v>
      </c>
      <c r="C54" s="29"/>
      <c r="D54" s="29"/>
      <c r="E54" s="29"/>
      <c r="F54" s="29"/>
      <c r="G54" s="29"/>
    </row>
    <row r="55" spans="1:7" ht="16.5" x14ac:dyDescent="0.25">
      <c r="B55" s="5" t="s">
        <v>104</v>
      </c>
      <c r="C55" s="13" t="s">
        <v>2</v>
      </c>
      <c r="D55" s="14" t="s">
        <v>3</v>
      </c>
      <c r="E55" s="14" t="s">
        <v>4</v>
      </c>
      <c r="F55" s="14" t="s">
        <v>5</v>
      </c>
      <c r="G55" s="15" t="s">
        <v>6</v>
      </c>
    </row>
    <row r="56" spans="1:7" ht="16.5" x14ac:dyDescent="0.25">
      <c r="B56" s="1"/>
      <c r="C56" s="22"/>
      <c r="D56" s="22"/>
      <c r="E56" s="22"/>
      <c r="F56" s="22"/>
      <c r="G56" s="25"/>
    </row>
    <row r="57" spans="1:7" x14ac:dyDescent="0.25">
      <c r="B57" s="2" t="s">
        <v>87</v>
      </c>
      <c r="C57" s="22">
        <v>326.01</v>
      </c>
      <c r="D57" s="23">
        <v>384.27819595559356</v>
      </c>
      <c r="E57" s="23">
        <v>497.49908321778213</v>
      </c>
      <c r="F57" s="23">
        <v>349.96999999999997</v>
      </c>
      <c r="G57" s="24">
        <v>769.10945443625963</v>
      </c>
    </row>
    <row r="58" spans="1:7" x14ac:dyDescent="0.25">
      <c r="B58" s="2" t="s">
        <v>88</v>
      </c>
      <c r="C58" s="22">
        <v>112.11</v>
      </c>
      <c r="D58" s="23">
        <v>272.99165561094321</v>
      </c>
      <c r="E58" s="23">
        <v>265.50538662275477</v>
      </c>
      <c r="F58" s="23">
        <v>304.53999999999996</v>
      </c>
      <c r="G58" s="24">
        <v>341.41977870995328</v>
      </c>
    </row>
    <row r="59" spans="1:7" ht="15.6" x14ac:dyDescent="0.3">
      <c r="B59" s="2" t="s">
        <v>89</v>
      </c>
      <c r="C59" s="22">
        <v>303.81</v>
      </c>
      <c r="D59" s="23">
        <v>351.44181013797726</v>
      </c>
      <c r="E59" s="23">
        <v>265.20635923481501</v>
      </c>
      <c r="F59" s="23">
        <v>326.65000000000003</v>
      </c>
      <c r="G59" s="24">
        <v>442.67104830035152</v>
      </c>
    </row>
    <row r="60" spans="1:7" ht="15.6" x14ac:dyDescent="0.3">
      <c r="B60" s="2" t="s">
        <v>90</v>
      </c>
      <c r="C60" s="22">
        <v>17.14</v>
      </c>
      <c r="D60" s="23">
        <v>4.1138495666615409</v>
      </c>
      <c r="E60" s="23">
        <v>85.903350652614463</v>
      </c>
      <c r="F60" s="23">
        <v>0</v>
      </c>
      <c r="G60" s="24">
        <v>37.427512105400126</v>
      </c>
    </row>
    <row r="61" spans="1:7" ht="15.6" x14ac:dyDescent="0.3">
      <c r="B61" s="2" t="s">
        <v>91</v>
      </c>
      <c r="C61" s="22">
        <v>156.26</v>
      </c>
      <c r="D61" s="23">
        <v>150.71358955071659</v>
      </c>
      <c r="E61" s="23">
        <v>232.39583687536009</v>
      </c>
      <c r="F61" s="23">
        <v>156.68</v>
      </c>
      <c r="G61" s="24">
        <v>276.10306783349324</v>
      </c>
    </row>
    <row r="62" spans="1:7" ht="15.6" x14ac:dyDescent="0.3">
      <c r="B62" s="2" t="s">
        <v>92</v>
      </c>
      <c r="C62" s="22">
        <v>11.59</v>
      </c>
      <c r="D62" s="23">
        <v>12.054535939519864</v>
      </c>
      <c r="E62" s="23">
        <v>10.197865057668432</v>
      </c>
      <c r="F62" s="23">
        <v>19.939999999999998</v>
      </c>
      <c r="G62" s="24">
        <v>1010.1384853022823</v>
      </c>
    </row>
    <row r="63" spans="1:7" ht="16.149999999999999" thickBot="1" x14ac:dyDescent="0.35">
      <c r="B63" s="36" t="s">
        <v>80</v>
      </c>
      <c r="C63" s="37">
        <v>926.92000000000007</v>
      </c>
      <c r="D63" s="37">
        <v>1175.593636761412</v>
      </c>
      <c r="E63" s="37">
        <v>1356.7078816609951</v>
      </c>
      <c r="F63" s="37">
        <v>1157.7800000000002</v>
      </c>
      <c r="G63" s="38">
        <v>2876.8693466877403</v>
      </c>
    </row>
    <row r="64" spans="1:7" ht="15.6" x14ac:dyDescent="0.3">
      <c r="C64" s="29"/>
      <c r="D64" s="29"/>
      <c r="E64" s="29"/>
      <c r="F64" s="29"/>
      <c r="G64" s="29"/>
    </row>
    <row r="65" spans="1:7" ht="15.6" x14ac:dyDescent="0.3">
      <c r="C65" s="29"/>
      <c r="D65" s="29"/>
      <c r="E65" s="29"/>
      <c r="F65" s="29"/>
      <c r="G65" s="29"/>
    </row>
    <row r="66" spans="1:7" ht="15.6" x14ac:dyDescent="0.3">
      <c r="C66" s="29"/>
      <c r="D66" s="29"/>
      <c r="E66" s="29"/>
      <c r="F66" s="29"/>
      <c r="G66" s="47" t="s">
        <v>8</v>
      </c>
    </row>
    <row r="67" spans="1:7" ht="15.6" x14ac:dyDescent="0.3">
      <c r="C67" s="29"/>
      <c r="D67" s="29"/>
      <c r="E67" s="29"/>
      <c r="F67" s="29"/>
      <c r="G67" s="47" t="s">
        <v>102</v>
      </c>
    </row>
    <row r="68" spans="1:7" ht="16.149999999999999" thickBot="1" x14ac:dyDescent="0.35">
      <c r="C68" s="29"/>
      <c r="D68" s="29"/>
      <c r="E68" s="29"/>
      <c r="F68" s="29"/>
      <c r="G68" s="47"/>
    </row>
    <row r="69" spans="1:7" ht="18" x14ac:dyDescent="0.3">
      <c r="A69" s="56" t="s">
        <v>98</v>
      </c>
      <c r="B69" s="57"/>
      <c r="C69" s="57"/>
      <c r="D69" s="57"/>
      <c r="E69" s="57"/>
      <c r="F69" s="57"/>
      <c r="G69" s="58"/>
    </row>
    <row r="70" spans="1:7" ht="15.6" x14ac:dyDescent="0.3">
      <c r="A70" s="8"/>
      <c r="B70" s="9"/>
      <c r="C70" s="9"/>
      <c r="D70" s="9"/>
      <c r="E70" s="9"/>
      <c r="F70" s="9"/>
      <c r="G70" s="10"/>
    </row>
    <row r="71" spans="1:7" ht="18" x14ac:dyDescent="0.3">
      <c r="A71" s="59" t="s">
        <v>99</v>
      </c>
      <c r="B71" s="60"/>
      <c r="C71" s="61" t="s">
        <v>100</v>
      </c>
      <c r="D71" s="62"/>
      <c r="E71" s="62"/>
      <c r="F71" s="62"/>
      <c r="G71" s="63"/>
    </row>
    <row r="72" spans="1:7" ht="16.149999999999999" thickBot="1" x14ac:dyDescent="0.35">
      <c r="A72" s="64"/>
      <c r="B72" s="65"/>
      <c r="C72" s="65"/>
      <c r="D72" s="65"/>
      <c r="E72" s="65"/>
      <c r="F72" s="65"/>
      <c r="G72" s="66"/>
    </row>
    <row r="73" spans="1:7" ht="15.6" x14ac:dyDescent="0.3">
      <c r="A73" s="11"/>
      <c r="B73" s="11"/>
      <c r="C73" s="11"/>
      <c r="D73" s="11"/>
      <c r="E73" s="11"/>
      <c r="F73" s="55" t="s">
        <v>81</v>
      </c>
      <c r="G73" s="55"/>
    </row>
    <row r="74" spans="1:7" ht="15.6" x14ac:dyDescent="0.3">
      <c r="C74" s="29"/>
      <c r="D74" s="29"/>
      <c r="E74" s="29"/>
      <c r="F74" s="29"/>
      <c r="G74" s="47"/>
    </row>
    <row r="75" spans="1:7" ht="16.149999999999999" thickBot="1" x14ac:dyDescent="0.35">
      <c r="B75" s="6" t="s">
        <v>105</v>
      </c>
      <c r="C75" s="29"/>
      <c r="D75" s="29"/>
      <c r="E75" s="29"/>
      <c r="F75" s="29"/>
      <c r="G75" s="29"/>
    </row>
    <row r="76" spans="1:7" ht="15.6" x14ac:dyDescent="0.3">
      <c r="B76" s="5" t="s">
        <v>104</v>
      </c>
      <c r="C76" s="13" t="s">
        <v>2</v>
      </c>
      <c r="D76" s="14" t="s">
        <v>3</v>
      </c>
      <c r="E76" s="14" t="s">
        <v>4</v>
      </c>
      <c r="F76" s="14" t="s">
        <v>5</v>
      </c>
      <c r="G76" s="15" t="s">
        <v>6</v>
      </c>
    </row>
    <row r="77" spans="1:7" ht="15.6" x14ac:dyDescent="0.3">
      <c r="B77" s="1"/>
      <c r="C77" s="22"/>
      <c r="D77" s="22"/>
      <c r="E77" s="22"/>
      <c r="F77" s="22"/>
      <c r="G77" s="25"/>
    </row>
    <row r="78" spans="1:7" ht="15.6" x14ac:dyDescent="0.3">
      <c r="B78" s="2" t="s">
        <v>59</v>
      </c>
      <c r="C78" s="22">
        <v>541.38</v>
      </c>
      <c r="D78" s="22">
        <v>262.04176400594827</v>
      </c>
      <c r="E78" s="23">
        <v>397.97122829834274</v>
      </c>
      <c r="F78" s="22">
        <v>660.94</v>
      </c>
      <c r="G78" s="25">
        <v>823.51</v>
      </c>
    </row>
    <row r="79" spans="1:7" ht="15.6" x14ac:dyDescent="0.3">
      <c r="B79" s="2" t="s">
        <v>67</v>
      </c>
      <c r="C79" s="22">
        <v>322.33</v>
      </c>
      <c r="D79" s="22">
        <v>0</v>
      </c>
      <c r="E79" s="22">
        <v>0</v>
      </c>
      <c r="F79" s="22">
        <v>0</v>
      </c>
      <c r="G79" s="25">
        <v>0</v>
      </c>
    </row>
    <row r="80" spans="1:7" ht="15.6" x14ac:dyDescent="0.3">
      <c r="B80" s="2" t="s">
        <v>93</v>
      </c>
      <c r="C80" s="22">
        <v>-90.28</v>
      </c>
      <c r="D80" s="22">
        <v>0</v>
      </c>
      <c r="E80" s="22">
        <v>0</v>
      </c>
      <c r="F80" s="22">
        <v>0</v>
      </c>
      <c r="G80" s="25">
        <v>0</v>
      </c>
    </row>
    <row r="81" spans="2:7" ht="15.6" x14ac:dyDescent="0.3">
      <c r="B81" s="2" t="s">
        <v>68</v>
      </c>
      <c r="C81" s="22">
        <v>0</v>
      </c>
      <c r="D81" s="23">
        <v>0</v>
      </c>
      <c r="E81" s="23">
        <v>0</v>
      </c>
      <c r="F81" s="23">
        <v>0</v>
      </c>
      <c r="G81" s="24">
        <v>0</v>
      </c>
    </row>
    <row r="82" spans="2:7" ht="15.6" x14ac:dyDescent="0.3">
      <c r="B82" s="2" t="s">
        <v>50</v>
      </c>
      <c r="C82" s="22">
        <v>340.7</v>
      </c>
      <c r="D82" s="22">
        <v>499.36201419354586</v>
      </c>
      <c r="E82" s="23">
        <v>469.01303455573429</v>
      </c>
      <c r="F82" s="23">
        <v>533.82000000000005</v>
      </c>
      <c r="G82" s="24">
        <v>629.79184113866529</v>
      </c>
    </row>
    <row r="83" spans="2:7" ht="15.6" x14ac:dyDescent="0.3">
      <c r="B83" s="2" t="s">
        <v>69</v>
      </c>
      <c r="C83" s="22">
        <v>81.47</v>
      </c>
      <c r="D83" s="23">
        <v>45.401306190753282</v>
      </c>
      <c r="E83" s="23">
        <v>45.190244269880722</v>
      </c>
      <c r="F83" s="23">
        <v>33.229999999999997</v>
      </c>
      <c r="G83" s="24">
        <v>41.430337553367281</v>
      </c>
    </row>
    <row r="84" spans="2:7" ht="15.6" x14ac:dyDescent="0.3">
      <c r="B84" s="2" t="s">
        <v>94</v>
      </c>
      <c r="C84" s="22">
        <v>0</v>
      </c>
      <c r="D84" s="22">
        <v>-1.0470780948051957E-2</v>
      </c>
      <c r="E84" s="23">
        <v>4.7989639932616708</v>
      </c>
      <c r="F84" s="23">
        <v>20.52</v>
      </c>
      <c r="G84" s="24">
        <v>15.355087161762071</v>
      </c>
    </row>
    <row r="85" spans="2:7" ht="15.6" x14ac:dyDescent="0.3">
      <c r="B85" s="2" t="s">
        <v>95</v>
      </c>
      <c r="C85" s="22">
        <v>0.05</v>
      </c>
      <c r="D85" s="23">
        <v>5.2353904740259784E-2</v>
      </c>
      <c r="E85" s="23">
        <v>0.27613086469164372</v>
      </c>
      <c r="F85" s="23">
        <v>0.29000000000000004</v>
      </c>
      <c r="G85" s="25">
        <v>0</v>
      </c>
    </row>
    <row r="86" spans="2:7" ht="15.6" x14ac:dyDescent="0.3">
      <c r="B86" s="2" t="s">
        <v>96</v>
      </c>
      <c r="C86" s="22">
        <v>214.8</v>
      </c>
      <c r="D86" s="23">
        <v>434.34893528709125</v>
      </c>
      <c r="E86" s="23">
        <v>287.32844734258759</v>
      </c>
      <c r="F86" s="23">
        <v>249.13</v>
      </c>
      <c r="G86" s="24">
        <v>289.08943491338579</v>
      </c>
    </row>
    <row r="87" spans="2:7" ht="15.6" x14ac:dyDescent="0.3">
      <c r="B87" s="2" t="s">
        <v>70</v>
      </c>
      <c r="C87" s="22">
        <v>83.42</v>
      </c>
      <c r="D87" s="23">
        <v>108.36211203138969</v>
      </c>
      <c r="E87" s="23">
        <v>86.276612585206337</v>
      </c>
      <c r="F87" s="23">
        <v>-0.30999999999999994</v>
      </c>
      <c r="G87" s="24">
        <v>51.257999019514862</v>
      </c>
    </row>
    <row r="88" spans="2:7" ht="15.6" x14ac:dyDescent="0.3">
      <c r="B88" s="2" t="s">
        <v>51</v>
      </c>
      <c r="C88" s="22">
        <v>4.0999999999999996</v>
      </c>
      <c r="D88" s="23">
        <v>122.55002021600011</v>
      </c>
      <c r="E88" s="23">
        <v>42.16232651222753</v>
      </c>
      <c r="F88" s="23">
        <v>156.22999999999999</v>
      </c>
      <c r="G88" s="24">
        <v>162.07020663471454</v>
      </c>
    </row>
    <row r="89" spans="2:7" ht="15.6" x14ac:dyDescent="0.3">
      <c r="B89" s="2" t="s">
        <v>71</v>
      </c>
      <c r="C89" s="22">
        <v>411.22</v>
      </c>
      <c r="D89" s="23">
        <v>531.00471421855889</v>
      </c>
      <c r="E89" s="23">
        <v>613.05812838522343</v>
      </c>
      <c r="F89" s="23">
        <v>502.22999999999996</v>
      </c>
      <c r="G89" s="24">
        <v>825.34100597745953</v>
      </c>
    </row>
    <row r="90" spans="2:7" ht="15.6" x14ac:dyDescent="0.3">
      <c r="B90" s="2" t="s">
        <v>72</v>
      </c>
      <c r="C90" s="22">
        <v>67.67</v>
      </c>
      <c r="D90" s="23">
        <v>90.436135048324743</v>
      </c>
      <c r="E90" s="23">
        <v>111.95678300152919</v>
      </c>
      <c r="F90" s="23">
        <v>93.88</v>
      </c>
      <c r="G90" s="24">
        <v>89.280602566044593</v>
      </c>
    </row>
    <row r="91" spans="2:7" ht="15.6" x14ac:dyDescent="0.3">
      <c r="B91" s="2" t="s">
        <v>73</v>
      </c>
      <c r="C91" s="22">
        <v>102.56</v>
      </c>
      <c r="D91" s="23">
        <v>138.90538005685724</v>
      </c>
      <c r="E91" s="23">
        <v>121.66897203551115</v>
      </c>
      <c r="F91" s="23">
        <v>689.72</v>
      </c>
      <c r="G91" s="24">
        <v>864.31696368066412</v>
      </c>
    </row>
    <row r="92" spans="2:7" ht="15.6" x14ac:dyDescent="0.3">
      <c r="B92" s="2" t="s">
        <v>74</v>
      </c>
      <c r="C92" s="22">
        <v>46.42</v>
      </c>
      <c r="D92" s="23">
        <v>47.265105199506529</v>
      </c>
      <c r="E92" s="23">
        <v>101.79707153166767</v>
      </c>
      <c r="F92" s="23">
        <v>73.98</v>
      </c>
      <c r="G92" s="24">
        <v>71.440709357630126</v>
      </c>
    </row>
    <row r="93" spans="2:7" ht="15.6" x14ac:dyDescent="0.3">
      <c r="B93" s="2" t="s">
        <v>75</v>
      </c>
      <c r="C93" s="22">
        <v>1.77</v>
      </c>
      <c r="D93" s="23">
        <v>2.7224030464935089</v>
      </c>
      <c r="E93" s="23">
        <v>3.332613884209493</v>
      </c>
      <c r="F93" s="23">
        <v>3.39</v>
      </c>
      <c r="G93" s="24">
        <v>3.4381602033271745</v>
      </c>
    </row>
    <row r="94" spans="2:7" ht="15.6" x14ac:dyDescent="0.3">
      <c r="B94" s="39" t="s">
        <v>60</v>
      </c>
      <c r="C94" s="22">
        <v>107</v>
      </c>
      <c r="D94" s="23">
        <v>142.25602996023389</v>
      </c>
      <c r="E94" s="23">
        <v>315.58901308068414</v>
      </c>
      <c r="F94" s="23">
        <v>535.0100000000001</v>
      </c>
      <c r="G94" s="24">
        <v>266.42191852861811</v>
      </c>
    </row>
    <row r="95" spans="2:7" ht="15.6" x14ac:dyDescent="0.3">
      <c r="B95" s="39" t="s">
        <v>61</v>
      </c>
      <c r="C95" s="22">
        <v>23.26</v>
      </c>
      <c r="D95" s="23">
        <v>25.056578808688332</v>
      </c>
      <c r="E95" s="23">
        <v>43.000240860257342</v>
      </c>
      <c r="F95" s="23">
        <v>60.72</v>
      </c>
      <c r="G95" s="24">
        <v>73.448838325945118</v>
      </c>
    </row>
    <row r="96" spans="2:7" ht="31.15" x14ac:dyDescent="0.3">
      <c r="B96" s="2" t="s">
        <v>79</v>
      </c>
      <c r="C96" s="22">
        <v>908.63</v>
      </c>
      <c r="D96" s="22">
        <v>-3451.4835239063659</v>
      </c>
      <c r="E96" s="22">
        <v>-1607.0245019816368</v>
      </c>
      <c r="F96" s="22">
        <v>93.880000000000095</v>
      </c>
      <c r="G96" s="25">
        <v>-10549.959086680197</v>
      </c>
    </row>
    <row r="97" spans="2:17" ht="20.25" customHeight="1" x14ac:dyDescent="0.3">
      <c r="B97" s="2" t="s">
        <v>76</v>
      </c>
      <c r="C97" s="22">
        <v>21.17</v>
      </c>
      <c r="D97" s="23">
        <v>24.13515008525976</v>
      </c>
      <c r="E97" s="23">
        <v>29.603133045735181</v>
      </c>
      <c r="F97" s="23">
        <v>45.519999999999996</v>
      </c>
      <c r="G97" s="24">
        <v>38.408002035398255</v>
      </c>
    </row>
    <row r="98" spans="2:17" ht="20.25" customHeight="1" x14ac:dyDescent="0.3">
      <c r="B98" s="39" t="s">
        <v>62</v>
      </c>
      <c r="C98" s="22">
        <v>0.02</v>
      </c>
      <c r="D98" s="23">
        <f>-609.38898039567+609.39</f>
        <v>1.0196043299401936E-3</v>
      </c>
      <c r="E98" s="23">
        <f>-1458.9802714911+1458.98</f>
        <v>-2.7149109996571497E-4</v>
      </c>
      <c r="F98" s="23">
        <f>-3751.05+3751.05</f>
        <v>0</v>
      </c>
      <c r="G98" s="24">
        <f>-5080.75898908135+5080.76</f>
        <v>1.0109186505360412E-3</v>
      </c>
    </row>
    <row r="99" spans="2:17" ht="20.25" customHeight="1" x14ac:dyDescent="0.3">
      <c r="B99" s="39" t="s">
        <v>66</v>
      </c>
      <c r="C99" s="22">
        <v>135.04</v>
      </c>
      <c r="D99" s="23">
        <v>239.55</v>
      </c>
      <c r="E99" s="23">
        <v>599.54</v>
      </c>
      <c r="F99" s="23">
        <v>2961.24</v>
      </c>
      <c r="G99" s="24">
        <v>5369.75</v>
      </c>
    </row>
    <row r="100" spans="2:17" ht="20.25" customHeight="1" x14ac:dyDescent="0.3">
      <c r="B100" s="2" t="s">
        <v>77</v>
      </c>
      <c r="C100" s="22">
        <v>53.64</v>
      </c>
      <c r="D100" s="23">
        <v>154.66390538367546</v>
      </c>
      <c r="E100" s="23">
        <v>113.20413276961902</v>
      </c>
      <c r="F100" s="23">
        <v>147.47000000000003</v>
      </c>
      <c r="G100" s="24">
        <v>249.20069131549266</v>
      </c>
    </row>
    <row r="101" spans="2:17" ht="20.25" customHeight="1" x14ac:dyDescent="0.3">
      <c r="B101" s="2" t="s">
        <v>65</v>
      </c>
      <c r="C101" s="22">
        <v>52.74</v>
      </c>
      <c r="D101" s="23">
        <v>69.892462828246821</v>
      </c>
      <c r="E101" s="23">
        <v>-86.990744131822652</v>
      </c>
      <c r="F101" s="23">
        <v>-97.54</v>
      </c>
      <c r="G101" s="24">
        <v>2880.8537042922826</v>
      </c>
    </row>
    <row r="102" spans="2:17" ht="15.6" x14ac:dyDescent="0.3">
      <c r="B102" s="2" t="s">
        <v>78</v>
      </c>
      <c r="C102" s="22">
        <v>8.07</v>
      </c>
      <c r="D102" s="23">
        <v>7.0991894827792263</v>
      </c>
      <c r="E102" s="23">
        <v>1.7043939579242835</v>
      </c>
      <c r="F102" s="23">
        <v>21.27</v>
      </c>
      <c r="G102" s="24">
        <v>3.3265974828652305</v>
      </c>
    </row>
    <row r="103" spans="2:17" ht="15.6" x14ac:dyDescent="0.3">
      <c r="B103" s="39" t="s">
        <v>63</v>
      </c>
      <c r="C103" s="22">
        <v>0</v>
      </c>
      <c r="D103" s="23">
        <v>216.35774672959758</v>
      </c>
      <c r="E103" s="23">
        <v>-2.8565261864652798</v>
      </c>
      <c r="F103" s="23">
        <v>262.54000000000002</v>
      </c>
      <c r="G103" s="24">
        <v>209.35251597958563</v>
      </c>
    </row>
    <row r="104" spans="2:17" ht="15.6" x14ac:dyDescent="0.3">
      <c r="B104" s="39" t="s">
        <v>64</v>
      </c>
      <c r="C104" s="22">
        <v>0</v>
      </c>
      <c r="D104" s="23">
        <v>146.96788138685727</v>
      </c>
      <c r="E104" s="23">
        <v>142.84535283117376</v>
      </c>
      <c r="F104" s="23">
        <v>176.29</v>
      </c>
      <c r="G104" s="24">
        <v>-9.3611264533067313</v>
      </c>
    </row>
    <row r="105" spans="2:17" ht="15.6" x14ac:dyDescent="0.3">
      <c r="B105" s="39" t="s">
        <v>97</v>
      </c>
      <c r="C105" s="22">
        <v>0</v>
      </c>
      <c r="D105" s="22">
        <v>0</v>
      </c>
      <c r="E105" s="23">
        <v>0</v>
      </c>
      <c r="F105" s="23">
        <v>0.87</v>
      </c>
      <c r="G105" s="24">
        <v>1.7342931999083975</v>
      </c>
    </row>
    <row r="106" spans="2:17" ht="3.75" customHeight="1" x14ac:dyDescent="0.3">
      <c r="B106" s="2"/>
      <c r="C106" s="22"/>
      <c r="D106" s="22"/>
      <c r="E106" s="22"/>
      <c r="F106" s="22"/>
      <c r="G106" s="25"/>
    </row>
    <row r="107" spans="2:17" ht="21" customHeight="1" thickBot="1" x14ac:dyDescent="0.35">
      <c r="B107" s="36" t="s">
        <v>80</v>
      </c>
      <c r="C107" s="37">
        <v>3437.1800000000003</v>
      </c>
      <c r="D107" s="37">
        <v>-752.45178701844236</v>
      </c>
      <c r="E107" s="37">
        <v>374.46478001444575</v>
      </c>
      <c r="F107" s="37">
        <v>3473.27</v>
      </c>
      <c r="G107" s="38">
        <f>SUM(G78:G105)</f>
        <v>2399.4997071517787</v>
      </c>
      <c r="I107" s="11"/>
      <c r="J107" s="11"/>
      <c r="K107" s="11"/>
      <c r="L107" s="11"/>
    </row>
    <row r="108" spans="2:17" ht="21" customHeight="1" thickBot="1" x14ac:dyDescent="0.35">
      <c r="B108" s="7"/>
      <c r="C108" s="29"/>
      <c r="D108" s="29"/>
      <c r="E108" s="29"/>
      <c r="F108" s="29"/>
      <c r="G108" s="29"/>
      <c r="I108" s="11"/>
      <c r="J108" s="11"/>
      <c r="K108" s="11"/>
      <c r="L108" s="11"/>
    </row>
    <row r="109" spans="2:17" ht="33.75" customHeight="1" x14ac:dyDescent="0.3">
      <c r="B109" s="5" t="s">
        <v>106</v>
      </c>
      <c r="C109" s="13" t="s">
        <v>2</v>
      </c>
      <c r="D109" s="14" t="s">
        <v>3</v>
      </c>
      <c r="E109" s="14" t="s">
        <v>4</v>
      </c>
      <c r="F109" s="14" t="s">
        <v>5</v>
      </c>
      <c r="G109" s="15" t="s">
        <v>6</v>
      </c>
      <c r="I109" s="11"/>
      <c r="J109" s="11"/>
      <c r="K109" s="11"/>
      <c r="L109" s="11"/>
    </row>
    <row r="110" spans="2:17" ht="6" customHeight="1" x14ac:dyDescent="0.3">
      <c r="B110" s="1"/>
      <c r="C110" s="22"/>
      <c r="D110" s="22"/>
      <c r="E110" s="22"/>
      <c r="F110" s="22"/>
      <c r="G110" s="25"/>
      <c r="I110" s="11"/>
      <c r="J110" s="11"/>
      <c r="K110" s="11"/>
      <c r="L110" s="11"/>
    </row>
    <row r="111" spans="2:17" ht="21" customHeight="1" x14ac:dyDescent="0.3">
      <c r="B111" s="2" t="s">
        <v>53</v>
      </c>
      <c r="C111" s="40">
        <v>5251.25</v>
      </c>
      <c r="D111" s="40">
        <v>5736.63</v>
      </c>
      <c r="E111" s="40">
        <v>6873.37</v>
      </c>
      <c r="F111" s="40">
        <v>6209.5199999999995</v>
      </c>
      <c r="G111" s="41">
        <f>8253.72+240.97</f>
        <v>8494.6899999999987</v>
      </c>
      <c r="H111" s="2" t="s">
        <v>53</v>
      </c>
      <c r="I111" s="52">
        <f>(609.39/D$117*D111)+D111</f>
        <v>5963.2157633953866</v>
      </c>
      <c r="J111" s="52">
        <f>(1458.98/E$117*E111)+E111</f>
        <v>7365.9116879142939</v>
      </c>
      <c r="K111" s="52">
        <f>(3751.05/F$117*F111)+F111</f>
        <v>7307.8790785414567</v>
      </c>
      <c r="L111" s="52">
        <f>(5080.76/G$117*G111)+G111</f>
        <v>9981.4135699293784</v>
      </c>
      <c r="N111" s="29">
        <f>I111-D111</f>
        <v>226.58576339538649</v>
      </c>
      <c r="O111" s="29">
        <f t="shared" ref="O111:Q111" si="0">J111-E111</f>
        <v>492.54168791429402</v>
      </c>
      <c r="P111" s="29">
        <f t="shared" si="0"/>
        <v>1098.3590785414572</v>
      </c>
      <c r="Q111" s="29">
        <f t="shared" si="0"/>
        <v>1486.7235699293797</v>
      </c>
    </row>
    <row r="112" spans="2:17" ht="21" customHeight="1" x14ac:dyDescent="0.3">
      <c r="B112" s="2" t="s">
        <v>54</v>
      </c>
      <c r="C112" s="40">
        <v>356.46</v>
      </c>
      <c r="D112" s="40">
        <v>405.99217585954301</v>
      </c>
      <c r="E112" s="3">
        <v>508.95000000000005</v>
      </c>
      <c r="F112" s="40">
        <v>858.44999999999993</v>
      </c>
      <c r="G112" s="41">
        <f>1807.99+52.79</f>
        <v>1860.78</v>
      </c>
      <c r="H112" s="2" t="s">
        <v>54</v>
      </c>
      <c r="I112" s="52">
        <f t="shared" ref="I112:I115" si="1">(609.39/D$117*D112)+D112</f>
        <v>422.02807970896129</v>
      </c>
      <c r="J112" s="52">
        <f t="shared" ref="J112:J115" si="2">(1458.98/E$117*E112)+E112</f>
        <v>545.4210603479778</v>
      </c>
      <c r="K112" s="52">
        <f t="shared" ref="K112:K115" si="3">(3751.05/F$117*F112)+F112</f>
        <v>1010.2952877153007</v>
      </c>
      <c r="L112" s="52">
        <f t="shared" ref="L112:L115" si="4">(5080.76/G$117*G112)+G112</f>
        <v>2186.449975532149</v>
      </c>
      <c r="N112" s="29">
        <f t="shared" ref="N112:N115" si="5">I112-D112</f>
        <v>16.035903849418276</v>
      </c>
      <c r="O112" s="29">
        <f t="shared" ref="O112:O115" si="6">J112-E112</f>
        <v>36.471060347977755</v>
      </c>
      <c r="P112" s="29">
        <f t="shared" ref="P112:P115" si="7">K112-F112</f>
        <v>151.84528771530074</v>
      </c>
      <c r="Q112" s="29">
        <f t="shared" ref="Q112:Q115" si="8">L112-G112</f>
        <v>325.66997553214901</v>
      </c>
    </row>
    <row r="113" spans="2:17" ht="21" customHeight="1" x14ac:dyDescent="0.3">
      <c r="B113" s="2" t="s">
        <v>55</v>
      </c>
      <c r="C113" s="40">
        <v>3907.5181299999999</v>
      </c>
      <c r="D113" s="40">
        <v>4323.54</v>
      </c>
      <c r="E113" s="3">
        <v>6816.02</v>
      </c>
      <c r="F113" s="40">
        <v>7400.5300000000007</v>
      </c>
      <c r="G113" s="41">
        <f>9307.9+271.75</f>
        <v>9579.65</v>
      </c>
      <c r="H113" s="2" t="s">
        <v>55</v>
      </c>
      <c r="I113" s="52">
        <f t="shared" si="1"/>
        <v>4494.3114479529768</v>
      </c>
      <c r="J113" s="52">
        <f t="shared" si="2"/>
        <v>7304.452020341927</v>
      </c>
      <c r="K113" s="52">
        <f t="shared" si="3"/>
        <v>8709.5586063203627</v>
      </c>
      <c r="L113" s="52">
        <f t="shared" si="4"/>
        <v>11256.261088418056</v>
      </c>
      <c r="N113" s="29">
        <f t="shared" si="5"/>
        <v>170.77144795297681</v>
      </c>
      <c r="O113" s="29">
        <f t="shared" si="6"/>
        <v>488.43202034192655</v>
      </c>
      <c r="P113" s="29">
        <f t="shared" si="7"/>
        <v>1309.0286063203621</v>
      </c>
      <c r="Q113" s="29">
        <f t="shared" si="8"/>
        <v>1676.6110884180562</v>
      </c>
    </row>
    <row r="114" spans="2:17" ht="21" customHeight="1" x14ac:dyDescent="0.3">
      <c r="B114" s="2" t="s">
        <v>56</v>
      </c>
      <c r="C114" s="40">
        <v>2511.7141799999999</v>
      </c>
      <c r="D114" s="40">
        <v>2464.8799999999997</v>
      </c>
      <c r="E114" s="4">
        <v>3090.05</v>
      </c>
      <c r="F114" s="40">
        <v>3334.6400000000003</v>
      </c>
      <c r="G114" s="41">
        <f>4078.28+119.07</f>
        <v>4197.3500000000004</v>
      </c>
      <c r="H114" s="2" t="s">
        <v>56</v>
      </c>
      <c r="I114" s="52">
        <f t="shared" si="1"/>
        <v>2562.2379813371294</v>
      </c>
      <c r="J114" s="52">
        <f t="shared" si="2"/>
        <v>3311.4811819005185</v>
      </c>
      <c r="K114" s="52">
        <f t="shared" si="3"/>
        <v>3924.4814237602086</v>
      </c>
      <c r="L114" s="52">
        <f t="shared" si="4"/>
        <v>4931.9617605519552</v>
      </c>
      <c r="N114" s="29">
        <f t="shared" si="5"/>
        <v>97.357981337129786</v>
      </c>
      <c r="O114" s="29">
        <f t="shared" si="6"/>
        <v>221.43118190051837</v>
      </c>
      <c r="P114" s="29">
        <f t="shared" si="7"/>
        <v>589.84142376020827</v>
      </c>
      <c r="Q114" s="29">
        <f t="shared" si="8"/>
        <v>734.61176055195483</v>
      </c>
    </row>
    <row r="115" spans="2:17" ht="15.6" x14ac:dyDescent="0.3">
      <c r="B115" s="2" t="s">
        <v>57</v>
      </c>
      <c r="C115" s="40">
        <v>2273.59</v>
      </c>
      <c r="D115" s="40">
        <v>2497.3100000000004</v>
      </c>
      <c r="E115" s="42">
        <v>3071.53</v>
      </c>
      <c r="F115" s="40">
        <v>3403.2400000000002</v>
      </c>
      <c r="G115" s="41">
        <f>4758.53+138.93</f>
        <v>4897.46</v>
      </c>
      <c r="H115" s="2" t="s">
        <v>57</v>
      </c>
      <c r="I115" s="52">
        <f t="shared" si="1"/>
        <v>2595.9489034650892</v>
      </c>
      <c r="J115" s="52">
        <f t="shared" si="2"/>
        <v>3291.6340494952833</v>
      </c>
      <c r="K115" s="52">
        <f t="shared" si="3"/>
        <v>4005.2156036626716</v>
      </c>
      <c r="L115" s="52">
        <f t="shared" si="4"/>
        <v>5754.6036055684599</v>
      </c>
      <c r="N115" s="29">
        <f t="shared" si="5"/>
        <v>98.638903465088788</v>
      </c>
      <c r="O115" s="29">
        <f t="shared" si="6"/>
        <v>220.10404949528311</v>
      </c>
      <c r="P115" s="29">
        <f t="shared" si="7"/>
        <v>601.97560366267135</v>
      </c>
      <c r="Q115" s="29">
        <f t="shared" si="8"/>
        <v>857.14360556845986</v>
      </c>
    </row>
    <row r="116" spans="2:17" ht="21" customHeight="1" x14ac:dyDescent="0.3">
      <c r="B116" s="1"/>
      <c r="C116" s="40"/>
      <c r="D116" s="40"/>
      <c r="E116" s="42"/>
      <c r="F116" s="40"/>
      <c r="G116" s="41"/>
      <c r="I116" s="52"/>
      <c r="J116" s="11"/>
      <c r="K116" s="11"/>
      <c r="L116" s="11"/>
    </row>
    <row r="117" spans="2:17" ht="21" customHeight="1" thickBot="1" x14ac:dyDescent="0.35">
      <c r="B117" s="36"/>
      <c r="C117" s="43">
        <v>14300.532309999999</v>
      </c>
      <c r="D117" s="43">
        <v>15428.352175859542</v>
      </c>
      <c r="E117" s="43">
        <v>20359.919999999998</v>
      </c>
      <c r="F117" s="43">
        <v>21206.38</v>
      </c>
      <c r="G117" s="44">
        <f>SUM(G111:G115)</f>
        <v>29029.93</v>
      </c>
      <c r="I117" s="23">
        <v>609.39</v>
      </c>
      <c r="J117" s="23">
        <v>1458.98</v>
      </c>
      <c r="K117" s="23">
        <v>3751.05</v>
      </c>
      <c r="L117" s="24">
        <v>5080.76</v>
      </c>
      <c r="N117" s="29">
        <f>SUM(N111:N116)</f>
        <v>609.3900000000001</v>
      </c>
      <c r="O117" s="29">
        <f t="shared" ref="O117:Q117" si="9">SUM(O111:O116)</f>
        <v>1458.9799999999998</v>
      </c>
      <c r="P117" s="29">
        <f t="shared" si="9"/>
        <v>3751.0499999999997</v>
      </c>
      <c r="Q117" s="29">
        <f t="shared" si="9"/>
        <v>5080.7599999999993</v>
      </c>
    </row>
    <row r="118" spans="2:17" ht="21" customHeight="1" thickBot="1" x14ac:dyDescent="0.35">
      <c r="B118" s="45"/>
      <c r="C118" s="46"/>
      <c r="D118" s="46"/>
      <c r="E118" s="46"/>
      <c r="F118" s="46"/>
      <c r="G118" s="46"/>
    </row>
    <row r="119" spans="2:17" ht="15.6" x14ac:dyDescent="0.3">
      <c r="B119" s="5" t="s">
        <v>107</v>
      </c>
      <c r="C119" s="13" t="s">
        <v>2</v>
      </c>
      <c r="D119" s="14" t="s">
        <v>3</v>
      </c>
      <c r="E119" s="14" t="s">
        <v>4</v>
      </c>
      <c r="F119" s="14" t="s">
        <v>5</v>
      </c>
      <c r="G119" s="15" t="s">
        <v>6</v>
      </c>
    </row>
    <row r="120" spans="2:17" ht="6" customHeight="1" x14ac:dyDescent="0.3">
      <c r="B120" s="1"/>
      <c r="C120" s="22"/>
      <c r="D120" s="22"/>
      <c r="E120" s="22"/>
      <c r="F120" s="22"/>
      <c r="G120" s="25"/>
    </row>
    <row r="121" spans="2:17" ht="21" customHeight="1" x14ac:dyDescent="0.3">
      <c r="B121" s="2" t="s">
        <v>53</v>
      </c>
      <c r="C121" s="40">
        <v>30.54</v>
      </c>
      <c r="D121" s="40">
        <v>37.36</v>
      </c>
      <c r="E121" s="40">
        <v>0</v>
      </c>
      <c r="F121" s="40">
        <v>0</v>
      </c>
      <c r="G121" s="41">
        <v>0</v>
      </c>
    </row>
    <row r="122" spans="2:17" ht="21" customHeight="1" x14ac:dyDescent="0.3">
      <c r="B122" s="2" t="s">
        <v>54</v>
      </c>
      <c r="C122" s="40">
        <v>6.19</v>
      </c>
      <c r="D122" s="40">
        <v>2.27</v>
      </c>
      <c r="E122" s="40">
        <v>0</v>
      </c>
      <c r="F122" s="40">
        <v>0</v>
      </c>
      <c r="G122" s="41">
        <v>0</v>
      </c>
    </row>
    <row r="123" spans="2:17" ht="15.6" x14ac:dyDescent="0.3">
      <c r="B123" s="2" t="s">
        <v>55</v>
      </c>
      <c r="C123" s="40">
        <v>14.88</v>
      </c>
      <c r="D123" s="40">
        <v>16.149999999999999</v>
      </c>
      <c r="E123" s="40">
        <v>0</v>
      </c>
      <c r="F123" s="40">
        <v>0</v>
      </c>
      <c r="G123" s="41">
        <v>0</v>
      </c>
    </row>
    <row r="124" spans="2:17" ht="15.6" x14ac:dyDescent="0.3">
      <c r="B124" s="2" t="s">
        <v>56</v>
      </c>
      <c r="C124" s="40">
        <v>15.79</v>
      </c>
      <c r="D124" s="40">
        <v>30.05</v>
      </c>
      <c r="E124" s="40">
        <v>0</v>
      </c>
      <c r="F124" s="40">
        <v>0</v>
      </c>
      <c r="G124" s="41">
        <v>0</v>
      </c>
    </row>
    <row r="125" spans="2:17" ht="15.6" x14ac:dyDescent="0.3">
      <c r="B125" s="2" t="s">
        <v>57</v>
      </c>
      <c r="C125" s="40">
        <v>17.53</v>
      </c>
      <c r="D125" s="40">
        <v>26.79</v>
      </c>
      <c r="E125" s="40">
        <v>0</v>
      </c>
      <c r="F125" s="40">
        <v>0</v>
      </c>
      <c r="G125" s="41">
        <v>0</v>
      </c>
    </row>
    <row r="126" spans="2:17" ht="24" customHeight="1" x14ac:dyDescent="0.3">
      <c r="B126" s="1"/>
      <c r="C126" s="40"/>
      <c r="D126" s="40"/>
      <c r="E126" s="40"/>
      <c r="F126" s="40"/>
      <c r="G126" s="41"/>
    </row>
    <row r="127" spans="2:17" ht="16.149999999999999" thickBot="1" x14ac:dyDescent="0.35">
      <c r="B127" s="36"/>
      <c r="C127" s="43">
        <v>84.93</v>
      </c>
      <c r="D127" s="43">
        <v>112.62</v>
      </c>
      <c r="E127" s="43">
        <v>0</v>
      </c>
      <c r="F127" s="43">
        <v>0</v>
      </c>
      <c r="G127" s="44">
        <v>0</v>
      </c>
    </row>
    <row r="128" spans="2:17" ht="15.6" x14ac:dyDescent="0.3">
      <c r="C128" s="29"/>
      <c r="D128" s="29"/>
      <c r="E128" s="29"/>
      <c r="F128" s="29"/>
      <c r="G128" s="29"/>
    </row>
    <row r="129" spans="3:7" s="50" customFormat="1" ht="15.6" x14ac:dyDescent="0.3"/>
    <row r="130" spans="3:7" s="50" customFormat="1" ht="15.6" x14ac:dyDescent="0.3">
      <c r="C130" s="51"/>
      <c r="D130" s="51"/>
      <c r="E130" s="51"/>
      <c r="F130" s="51"/>
      <c r="G130" s="51"/>
    </row>
    <row r="131" spans="3:7" s="50" customFormat="1" ht="15.6" x14ac:dyDescent="0.3"/>
    <row r="132" spans="3:7" s="50" customFormat="1" ht="15.6" x14ac:dyDescent="0.3"/>
    <row r="133" spans="3:7" s="50" customFormat="1" ht="15.6" x14ac:dyDescent="0.3"/>
    <row r="134" spans="3:7" s="50" customFormat="1" ht="15.6" x14ac:dyDescent="0.3"/>
    <row r="135" spans="3:7" s="50" customFormat="1" ht="15.6" x14ac:dyDescent="0.3"/>
    <row r="136" spans="3:7" s="50" customFormat="1" ht="15.6" x14ac:dyDescent="0.3"/>
    <row r="137" spans="3:7" s="50" customFormat="1" ht="15.6" x14ac:dyDescent="0.3"/>
    <row r="138" spans="3:7" s="50" customFormat="1" ht="15.6" x14ac:dyDescent="0.3"/>
    <row r="139" spans="3:7" s="50" customFormat="1" ht="15.6" x14ac:dyDescent="0.3"/>
    <row r="140" spans="3:7" s="50" customFormat="1" ht="15.6" x14ac:dyDescent="0.3"/>
    <row r="141" spans="3:7" s="50" customFormat="1" x14ac:dyDescent="0.25"/>
    <row r="142" spans="3:7" s="50" customFormat="1" x14ac:dyDescent="0.25"/>
    <row r="143" spans="3:7" s="50" customFormat="1" x14ac:dyDescent="0.25"/>
    <row r="144" spans="3:7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  <row r="560" s="50" customFormat="1" x14ac:dyDescent="0.25"/>
    <row r="561" s="50" customFormat="1" x14ac:dyDescent="0.25"/>
    <row r="562" s="50" customFormat="1" x14ac:dyDescent="0.25"/>
    <row r="563" s="50" customFormat="1" x14ac:dyDescent="0.25"/>
    <row r="564" s="50" customFormat="1" x14ac:dyDescent="0.25"/>
    <row r="565" s="50" customFormat="1" x14ac:dyDescent="0.25"/>
    <row r="566" s="50" customFormat="1" x14ac:dyDescent="0.25"/>
    <row r="567" s="50" customFormat="1" x14ac:dyDescent="0.25"/>
    <row r="568" s="50" customFormat="1" x14ac:dyDescent="0.25"/>
    <row r="569" s="50" customFormat="1" x14ac:dyDescent="0.25"/>
    <row r="570" s="50" customFormat="1" x14ac:dyDescent="0.25"/>
    <row r="571" s="50" customFormat="1" x14ac:dyDescent="0.25"/>
    <row r="572" s="50" customFormat="1" x14ac:dyDescent="0.25"/>
    <row r="573" s="50" customFormat="1" x14ac:dyDescent="0.25"/>
    <row r="574" s="50" customFormat="1" x14ac:dyDescent="0.25"/>
    <row r="575" s="50" customFormat="1" x14ac:dyDescent="0.25"/>
    <row r="576" s="50" customFormat="1" x14ac:dyDescent="0.25"/>
    <row r="577" s="50" customFormat="1" x14ac:dyDescent="0.25"/>
    <row r="578" s="50" customFormat="1" x14ac:dyDescent="0.25"/>
    <row r="579" s="50" customFormat="1" x14ac:dyDescent="0.25"/>
    <row r="580" s="50" customFormat="1" x14ac:dyDescent="0.25"/>
    <row r="581" s="50" customFormat="1" x14ac:dyDescent="0.25"/>
    <row r="582" s="50" customFormat="1" x14ac:dyDescent="0.25"/>
    <row r="583" s="50" customFormat="1" x14ac:dyDescent="0.25"/>
    <row r="584" s="50" customFormat="1" x14ac:dyDescent="0.25"/>
    <row r="585" s="50" customFormat="1" x14ac:dyDescent="0.25"/>
    <row r="586" s="50" customFormat="1" x14ac:dyDescent="0.25"/>
    <row r="587" s="50" customFormat="1" x14ac:dyDescent="0.25"/>
    <row r="588" s="50" customFormat="1" x14ac:dyDescent="0.25"/>
    <row r="589" s="50" customFormat="1" x14ac:dyDescent="0.25"/>
    <row r="590" s="50" customFormat="1" x14ac:dyDescent="0.25"/>
    <row r="591" s="50" customFormat="1" x14ac:dyDescent="0.25"/>
    <row r="592" s="50" customFormat="1" x14ac:dyDescent="0.25"/>
    <row r="593" s="50" customFormat="1" x14ac:dyDescent="0.25"/>
    <row r="594" s="50" customFormat="1" x14ac:dyDescent="0.25"/>
    <row r="595" s="50" customFormat="1" x14ac:dyDescent="0.25"/>
    <row r="596" s="50" customFormat="1" x14ac:dyDescent="0.25"/>
    <row r="597" s="50" customFormat="1" x14ac:dyDescent="0.25"/>
    <row r="598" s="50" customFormat="1" x14ac:dyDescent="0.25"/>
    <row r="599" s="50" customFormat="1" x14ac:dyDescent="0.25"/>
    <row r="600" s="50" customFormat="1" x14ac:dyDescent="0.25"/>
    <row r="601" s="50" customFormat="1" x14ac:dyDescent="0.25"/>
    <row r="602" s="50" customFormat="1" x14ac:dyDescent="0.25"/>
    <row r="603" s="50" customFormat="1" x14ac:dyDescent="0.25"/>
    <row r="604" s="50" customFormat="1" x14ac:dyDescent="0.25"/>
    <row r="605" s="50" customFormat="1" x14ac:dyDescent="0.25"/>
    <row r="606" s="50" customFormat="1" x14ac:dyDescent="0.25"/>
    <row r="607" s="50" customFormat="1" x14ac:dyDescent="0.25"/>
    <row r="608" s="50" customFormat="1" x14ac:dyDescent="0.25"/>
    <row r="609" s="50" customFormat="1" x14ac:dyDescent="0.25"/>
    <row r="610" s="50" customFormat="1" x14ac:dyDescent="0.25"/>
    <row r="611" s="50" customFormat="1" x14ac:dyDescent="0.25"/>
    <row r="612" s="50" customFormat="1" x14ac:dyDescent="0.25"/>
    <row r="613" s="50" customFormat="1" x14ac:dyDescent="0.25"/>
    <row r="614" s="50" customFormat="1" x14ac:dyDescent="0.25"/>
    <row r="615" s="50" customFormat="1" x14ac:dyDescent="0.25"/>
    <row r="616" s="50" customFormat="1" x14ac:dyDescent="0.25"/>
    <row r="617" s="50" customFormat="1" x14ac:dyDescent="0.25"/>
    <row r="618" s="50" customFormat="1" x14ac:dyDescent="0.25"/>
    <row r="619" s="50" customFormat="1" x14ac:dyDescent="0.25"/>
    <row r="620" s="50" customFormat="1" x14ac:dyDescent="0.25"/>
    <row r="621" s="50" customFormat="1" x14ac:dyDescent="0.25"/>
    <row r="622" s="50" customFormat="1" x14ac:dyDescent="0.25"/>
    <row r="623" s="50" customFormat="1" x14ac:dyDescent="0.25"/>
    <row r="624" s="50" customFormat="1" x14ac:dyDescent="0.25"/>
    <row r="625" s="50" customFormat="1" x14ac:dyDescent="0.25"/>
    <row r="626" s="50" customFormat="1" x14ac:dyDescent="0.25"/>
    <row r="627" s="50" customFormat="1" x14ac:dyDescent="0.25"/>
    <row r="628" s="50" customFormat="1" x14ac:dyDescent="0.25"/>
    <row r="629" s="50" customFormat="1" x14ac:dyDescent="0.25"/>
    <row r="630" s="50" customFormat="1" x14ac:dyDescent="0.25"/>
    <row r="631" s="50" customFormat="1" x14ac:dyDescent="0.25"/>
    <row r="632" s="50" customFormat="1" x14ac:dyDescent="0.25"/>
    <row r="633" s="50" customFormat="1" x14ac:dyDescent="0.25"/>
    <row r="634" s="50" customFormat="1" x14ac:dyDescent="0.25"/>
    <row r="635" s="50" customFormat="1" x14ac:dyDescent="0.25"/>
    <row r="636" s="50" customFormat="1" x14ac:dyDescent="0.25"/>
    <row r="637" s="50" customFormat="1" x14ac:dyDescent="0.25"/>
    <row r="638" s="50" customFormat="1" x14ac:dyDescent="0.25"/>
    <row r="639" s="50" customFormat="1" x14ac:dyDescent="0.25"/>
    <row r="640" s="50" customFormat="1" x14ac:dyDescent="0.25"/>
    <row r="641" s="50" customFormat="1" x14ac:dyDescent="0.25"/>
    <row r="642" s="50" customFormat="1" x14ac:dyDescent="0.25"/>
    <row r="643" s="50" customFormat="1" x14ac:dyDescent="0.25"/>
    <row r="644" s="50" customFormat="1" x14ac:dyDescent="0.25"/>
    <row r="645" s="50" customFormat="1" x14ac:dyDescent="0.25"/>
    <row r="646" s="50" customFormat="1" x14ac:dyDescent="0.25"/>
    <row r="647" s="50" customFormat="1" x14ac:dyDescent="0.25"/>
    <row r="648" s="50" customFormat="1" x14ac:dyDescent="0.25"/>
    <row r="649" s="50" customFormat="1" x14ac:dyDescent="0.25"/>
    <row r="650" s="50" customFormat="1" x14ac:dyDescent="0.25"/>
    <row r="651" s="50" customFormat="1" x14ac:dyDescent="0.25"/>
    <row r="652" s="50" customFormat="1" x14ac:dyDescent="0.25"/>
    <row r="653" s="50" customFormat="1" x14ac:dyDescent="0.25"/>
    <row r="654" s="50" customFormat="1" x14ac:dyDescent="0.25"/>
    <row r="655" s="50" customFormat="1" x14ac:dyDescent="0.25"/>
    <row r="656" s="50" customFormat="1" x14ac:dyDescent="0.25"/>
    <row r="657" s="50" customFormat="1" x14ac:dyDescent="0.25"/>
    <row r="658" s="50" customFormat="1" x14ac:dyDescent="0.25"/>
    <row r="659" s="50" customFormat="1" x14ac:dyDescent="0.25"/>
    <row r="660" s="50" customFormat="1" x14ac:dyDescent="0.25"/>
    <row r="661" s="50" customFormat="1" x14ac:dyDescent="0.25"/>
    <row r="662" s="50" customFormat="1" x14ac:dyDescent="0.25"/>
    <row r="663" s="50" customFormat="1" x14ac:dyDescent="0.25"/>
    <row r="664" s="50" customFormat="1" x14ac:dyDescent="0.25"/>
    <row r="665" s="50" customFormat="1" x14ac:dyDescent="0.25"/>
    <row r="666" s="50" customFormat="1" x14ac:dyDescent="0.25"/>
    <row r="667" s="50" customFormat="1" x14ac:dyDescent="0.25"/>
    <row r="668" s="50" customFormat="1" x14ac:dyDescent="0.25"/>
    <row r="669" s="50" customFormat="1" x14ac:dyDescent="0.25"/>
    <row r="670" s="50" customFormat="1" x14ac:dyDescent="0.25"/>
    <row r="671" s="50" customFormat="1" x14ac:dyDescent="0.25"/>
    <row r="672" s="50" customFormat="1" x14ac:dyDescent="0.25"/>
    <row r="673" s="50" customFormat="1" x14ac:dyDescent="0.25"/>
    <row r="674" s="50" customFormat="1" x14ac:dyDescent="0.25"/>
    <row r="675" s="50" customFormat="1" x14ac:dyDescent="0.25"/>
    <row r="676" s="50" customFormat="1" x14ac:dyDescent="0.25"/>
    <row r="677" s="50" customFormat="1" x14ac:dyDescent="0.25"/>
    <row r="678" s="50" customFormat="1" x14ac:dyDescent="0.25"/>
    <row r="679" s="50" customFormat="1" x14ac:dyDescent="0.25"/>
    <row r="680" s="50" customFormat="1" x14ac:dyDescent="0.25"/>
    <row r="681" s="50" customFormat="1" x14ac:dyDescent="0.25"/>
    <row r="682" s="50" customFormat="1" x14ac:dyDescent="0.25"/>
    <row r="683" s="50" customFormat="1" x14ac:dyDescent="0.25"/>
    <row r="684" s="50" customFormat="1" x14ac:dyDescent="0.25"/>
    <row r="685" s="50" customFormat="1" x14ac:dyDescent="0.25"/>
    <row r="686" s="50" customFormat="1" x14ac:dyDescent="0.25"/>
    <row r="687" s="50" customFormat="1" x14ac:dyDescent="0.25"/>
    <row r="688" s="50" customFormat="1" x14ac:dyDescent="0.25"/>
    <row r="689" s="50" customFormat="1" x14ac:dyDescent="0.25"/>
    <row r="690" s="50" customFormat="1" x14ac:dyDescent="0.25"/>
    <row r="691" s="50" customFormat="1" x14ac:dyDescent="0.25"/>
    <row r="692" s="50" customFormat="1" x14ac:dyDescent="0.25"/>
    <row r="693" s="50" customFormat="1" x14ac:dyDescent="0.25"/>
    <row r="694" s="50" customFormat="1" x14ac:dyDescent="0.25"/>
    <row r="695" s="50" customFormat="1" x14ac:dyDescent="0.25"/>
    <row r="696" s="50" customFormat="1" x14ac:dyDescent="0.25"/>
    <row r="697" s="50" customFormat="1" x14ac:dyDescent="0.25"/>
    <row r="698" s="50" customFormat="1" x14ac:dyDescent="0.25"/>
    <row r="699" s="50" customFormat="1" x14ac:dyDescent="0.25"/>
    <row r="700" s="50" customFormat="1" x14ac:dyDescent="0.25"/>
    <row r="701" s="50" customFormat="1" x14ac:dyDescent="0.25"/>
    <row r="702" s="50" customFormat="1" x14ac:dyDescent="0.25"/>
    <row r="703" s="50" customFormat="1" x14ac:dyDescent="0.25"/>
    <row r="704" s="50" customFormat="1" x14ac:dyDescent="0.25"/>
    <row r="705" s="50" customFormat="1" x14ac:dyDescent="0.25"/>
    <row r="706" s="50" customFormat="1" x14ac:dyDescent="0.25"/>
    <row r="707" s="50" customFormat="1" x14ac:dyDescent="0.25"/>
    <row r="708" s="50" customFormat="1" x14ac:dyDescent="0.25"/>
    <row r="709" s="50" customFormat="1" x14ac:dyDescent="0.25"/>
    <row r="710" s="50" customFormat="1" x14ac:dyDescent="0.25"/>
    <row r="711" s="50" customFormat="1" x14ac:dyDescent="0.25"/>
    <row r="712" s="50" customFormat="1" x14ac:dyDescent="0.25"/>
    <row r="713" s="50" customFormat="1" x14ac:dyDescent="0.25"/>
    <row r="714" s="50" customFormat="1" x14ac:dyDescent="0.25"/>
    <row r="715" s="50" customFormat="1" x14ac:dyDescent="0.25"/>
    <row r="716" s="50" customFormat="1" x14ac:dyDescent="0.25"/>
    <row r="717" s="50" customFormat="1" x14ac:dyDescent="0.25"/>
    <row r="718" s="50" customFormat="1" x14ac:dyDescent="0.25"/>
    <row r="719" s="50" customFormat="1" x14ac:dyDescent="0.25"/>
    <row r="720" s="50" customFormat="1" x14ac:dyDescent="0.25"/>
    <row r="721" s="50" customFormat="1" x14ac:dyDescent="0.25"/>
    <row r="722" s="50" customFormat="1" x14ac:dyDescent="0.25"/>
    <row r="723" s="50" customFormat="1" x14ac:dyDescent="0.25"/>
    <row r="724" s="50" customFormat="1" x14ac:dyDescent="0.25"/>
    <row r="725" s="50" customFormat="1" x14ac:dyDescent="0.25"/>
    <row r="726" s="50" customFormat="1" x14ac:dyDescent="0.25"/>
    <row r="727" s="50" customFormat="1" x14ac:dyDescent="0.25"/>
    <row r="728" s="50" customFormat="1" x14ac:dyDescent="0.25"/>
    <row r="729" s="50" customFormat="1" x14ac:dyDescent="0.25"/>
    <row r="730" s="50" customFormat="1" x14ac:dyDescent="0.25"/>
    <row r="731" s="50" customFormat="1" x14ac:dyDescent="0.25"/>
    <row r="732" s="50" customFormat="1" x14ac:dyDescent="0.25"/>
    <row r="733" s="50" customFormat="1" x14ac:dyDescent="0.25"/>
    <row r="734" s="50" customFormat="1" x14ac:dyDescent="0.25"/>
    <row r="735" s="50" customFormat="1" x14ac:dyDescent="0.25"/>
    <row r="736" s="50" customFormat="1" x14ac:dyDescent="0.25"/>
    <row r="737" s="50" customFormat="1" x14ac:dyDescent="0.25"/>
    <row r="738" s="50" customFormat="1" x14ac:dyDescent="0.25"/>
    <row r="739" s="50" customFormat="1" x14ac:dyDescent="0.25"/>
    <row r="740" s="50" customFormat="1" x14ac:dyDescent="0.25"/>
    <row r="741" s="50" customFormat="1" x14ac:dyDescent="0.25"/>
    <row r="742" s="50" customFormat="1" x14ac:dyDescent="0.25"/>
    <row r="743" s="50" customFormat="1" x14ac:dyDescent="0.25"/>
    <row r="744" s="50" customFormat="1" x14ac:dyDescent="0.25"/>
    <row r="745" s="50" customFormat="1" x14ac:dyDescent="0.25"/>
    <row r="746" s="50" customFormat="1" x14ac:dyDescent="0.25"/>
    <row r="747" s="50" customFormat="1" x14ac:dyDescent="0.25"/>
    <row r="748" s="50" customFormat="1" x14ac:dyDescent="0.25"/>
    <row r="749" s="50" customFormat="1" x14ac:dyDescent="0.25"/>
    <row r="750" s="50" customFormat="1" x14ac:dyDescent="0.25"/>
    <row r="751" s="50" customFormat="1" x14ac:dyDescent="0.25"/>
    <row r="752" s="50" customFormat="1" x14ac:dyDescent="0.25"/>
    <row r="753" s="50" customFormat="1" x14ac:dyDescent="0.25"/>
    <row r="754" s="50" customFormat="1" x14ac:dyDescent="0.25"/>
    <row r="755" s="50" customFormat="1" x14ac:dyDescent="0.25"/>
    <row r="756" s="50" customFormat="1" x14ac:dyDescent="0.25"/>
    <row r="757" s="50" customFormat="1" x14ac:dyDescent="0.25"/>
    <row r="758" s="50" customFormat="1" x14ac:dyDescent="0.25"/>
    <row r="759" s="50" customFormat="1" x14ac:dyDescent="0.25"/>
    <row r="760" s="50" customFormat="1" x14ac:dyDescent="0.25"/>
    <row r="761" s="50" customFormat="1" x14ac:dyDescent="0.25"/>
    <row r="762" s="50" customFormat="1" x14ac:dyDescent="0.25"/>
    <row r="763" s="50" customFormat="1" x14ac:dyDescent="0.25"/>
    <row r="764" s="50" customFormat="1" x14ac:dyDescent="0.25"/>
    <row r="765" s="50" customFormat="1" x14ac:dyDescent="0.25"/>
    <row r="766" s="50" customFormat="1" x14ac:dyDescent="0.25"/>
    <row r="767" s="50" customFormat="1" x14ac:dyDescent="0.25"/>
    <row r="768" s="50" customFormat="1" x14ac:dyDescent="0.25"/>
    <row r="769" s="50" customFormat="1" x14ac:dyDescent="0.25"/>
    <row r="770" s="50" customFormat="1" x14ac:dyDescent="0.25"/>
    <row r="771" s="50" customFormat="1" x14ac:dyDescent="0.25"/>
    <row r="772" s="50" customFormat="1" x14ac:dyDescent="0.25"/>
    <row r="773" s="50" customFormat="1" x14ac:dyDescent="0.25"/>
    <row r="774" s="50" customFormat="1" x14ac:dyDescent="0.25"/>
    <row r="775" s="50" customFormat="1" x14ac:dyDescent="0.25"/>
    <row r="776" s="50" customFormat="1" x14ac:dyDescent="0.25"/>
    <row r="777" s="50" customFormat="1" x14ac:dyDescent="0.25"/>
    <row r="778" s="50" customFormat="1" x14ac:dyDescent="0.25"/>
    <row r="779" s="50" customFormat="1" x14ac:dyDescent="0.25"/>
    <row r="780" s="50" customFormat="1" x14ac:dyDescent="0.25"/>
    <row r="781" s="50" customFormat="1" x14ac:dyDescent="0.25"/>
    <row r="782" s="50" customFormat="1" x14ac:dyDescent="0.25"/>
    <row r="783" s="50" customFormat="1" x14ac:dyDescent="0.25"/>
    <row r="784" s="50" customFormat="1" x14ac:dyDescent="0.25"/>
    <row r="785" s="50" customFormat="1" x14ac:dyDescent="0.25"/>
    <row r="786" s="50" customFormat="1" x14ac:dyDescent="0.25"/>
    <row r="787" s="50" customFormat="1" x14ac:dyDescent="0.25"/>
    <row r="788" s="50" customFormat="1" x14ac:dyDescent="0.25"/>
    <row r="789" s="50" customFormat="1" x14ac:dyDescent="0.25"/>
    <row r="790" s="50" customFormat="1" x14ac:dyDescent="0.25"/>
    <row r="791" s="50" customFormat="1" x14ac:dyDescent="0.25"/>
    <row r="792" s="50" customFormat="1" x14ac:dyDescent="0.25"/>
    <row r="793" s="50" customFormat="1" x14ac:dyDescent="0.25"/>
    <row r="794" s="50" customFormat="1" x14ac:dyDescent="0.25"/>
    <row r="795" s="50" customFormat="1" x14ac:dyDescent="0.25"/>
    <row r="796" s="50" customFormat="1" x14ac:dyDescent="0.25"/>
    <row r="797" s="50" customFormat="1" x14ac:dyDescent="0.25"/>
    <row r="798" s="50" customFormat="1" x14ac:dyDescent="0.25"/>
    <row r="799" s="50" customFormat="1" x14ac:dyDescent="0.25"/>
    <row r="800" s="50" customFormat="1" x14ac:dyDescent="0.25"/>
    <row r="801" s="50" customFormat="1" x14ac:dyDescent="0.25"/>
    <row r="802" s="50" customFormat="1" x14ac:dyDescent="0.25"/>
    <row r="803" s="50" customFormat="1" x14ac:dyDescent="0.25"/>
    <row r="804" s="50" customFormat="1" x14ac:dyDescent="0.25"/>
    <row r="805" s="50" customFormat="1" x14ac:dyDescent="0.25"/>
    <row r="806" s="50" customFormat="1" x14ac:dyDescent="0.25"/>
    <row r="807" s="50" customFormat="1" x14ac:dyDescent="0.25"/>
    <row r="808" s="50" customFormat="1" x14ac:dyDescent="0.25"/>
    <row r="809" s="50" customFormat="1" x14ac:dyDescent="0.25"/>
    <row r="810" s="50" customFormat="1" x14ac:dyDescent="0.25"/>
    <row r="811" s="50" customFormat="1" x14ac:dyDescent="0.25"/>
    <row r="812" s="50" customFormat="1" x14ac:dyDescent="0.25"/>
    <row r="813" s="50" customFormat="1" x14ac:dyDescent="0.25"/>
    <row r="814" s="50" customFormat="1" x14ac:dyDescent="0.25"/>
    <row r="815" s="50" customFormat="1" x14ac:dyDescent="0.25"/>
    <row r="816" s="50" customFormat="1" x14ac:dyDescent="0.25"/>
    <row r="817" s="50" customFormat="1" x14ac:dyDescent="0.25"/>
    <row r="818" s="50" customFormat="1" x14ac:dyDescent="0.25"/>
    <row r="819" s="50" customFormat="1" x14ac:dyDescent="0.25"/>
    <row r="820" s="50" customFormat="1" x14ac:dyDescent="0.25"/>
    <row r="821" s="50" customFormat="1" x14ac:dyDescent="0.25"/>
    <row r="822" s="50" customFormat="1" x14ac:dyDescent="0.25"/>
    <row r="823" s="50" customFormat="1" x14ac:dyDescent="0.25"/>
    <row r="824" s="50" customFormat="1" x14ac:dyDescent="0.25"/>
    <row r="825" s="50" customFormat="1" x14ac:dyDescent="0.25"/>
    <row r="826" s="50" customFormat="1" x14ac:dyDescent="0.25"/>
    <row r="827" s="50" customFormat="1" x14ac:dyDescent="0.25"/>
    <row r="828" s="50" customFormat="1" x14ac:dyDescent="0.25"/>
    <row r="829" s="50" customFormat="1" x14ac:dyDescent="0.25"/>
    <row r="830" s="50" customFormat="1" x14ac:dyDescent="0.25"/>
    <row r="831" s="50" customFormat="1" x14ac:dyDescent="0.25"/>
    <row r="832" s="50" customFormat="1" x14ac:dyDescent="0.25"/>
    <row r="833" s="50" customFormat="1" x14ac:dyDescent="0.25"/>
    <row r="834" s="50" customFormat="1" x14ac:dyDescent="0.25"/>
    <row r="835" s="50" customFormat="1" x14ac:dyDescent="0.25"/>
    <row r="836" s="50" customFormat="1" x14ac:dyDescent="0.25"/>
    <row r="837" s="50" customFormat="1" x14ac:dyDescent="0.25"/>
    <row r="838" s="50" customFormat="1" x14ac:dyDescent="0.25"/>
    <row r="839" s="50" customFormat="1" x14ac:dyDescent="0.25"/>
    <row r="840" s="50" customFormat="1" x14ac:dyDescent="0.25"/>
    <row r="841" s="50" customFormat="1" x14ac:dyDescent="0.25"/>
    <row r="842" s="50" customFormat="1" x14ac:dyDescent="0.25"/>
    <row r="843" s="50" customFormat="1" x14ac:dyDescent="0.25"/>
    <row r="844" s="50" customFormat="1" x14ac:dyDescent="0.25"/>
    <row r="845" s="50" customFormat="1" x14ac:dyDescent="0.25"/>
    <row r="846" s="50" customFormat="1" x14ac:dyDescent="0.25"/>
    <row r="847" s="50" customFormat="1" x14ac:dyDescent="0.25"/>
    <row r="848" s="50" customFormat="1" x14ac:dyDescent="0.25"/>
    <row r="849" s="50" customFormat="1" x14ac:dyDescent="0.25"/>
    <row r="850" s="50" customFormat="1" x14ac:dyDescent="0.25"/>
    <row r="851" s="50" customFormat="1" x14ac:dyDescent="0.25"/>
    <row r="852" s="50" customFormat="1" x14ac:dyDescent="0.25"/>
    <row r="853" s="50" customFormat="1" x14ac:dyDescent="0.25"/>
    <row r="854" s="50" customFormat="1" x14ac:dyDescent="0.25"/>
    <row r="855" s="50" customFormat="1" x14ac:dyDescent="0.25"/>
    <row r="856" s="50" customFormat="1" x14ac:dyDescent="0.25"/>
    <row r="857" s="50" customFormat="1" x14ac:dyDescent="0.25"/>
    <row r="858" s="50" customFormat="1" x14ac:dyDescent="0.25"/>
    <row r="859" s="50" customFormat="1" x14ac:dyDescent="0.25"/>
    <row r="860" s="50" customFormat="1" x14ac:dyDescent="0.25"/>
    <row r="861" s="50" customFormat="1" x14ac:dyDescent="0.25"/>
    <row r="862" s="50" customFormat="1" x14ac:dyDescent="0.25"/>
    <row r="863" s="50" customFormat="1" x14ac:dyDescent="0.25"/>
    <row r="864" s="50" customFormat="1" x14ac:dyDescent="0.25"/>
    <row r="865" s="50" customFormat="1" x14ac:dyDescent="0.25"/>
    <row r="866" s="50" customFormat="1" x14ac:dyDescent="0.25"/>
    <row r="867" s="50" customFormat="1" x14ac:dyDescent="0.25"/>
    <row r="868" s="50" customFormat="1" x14ac:dyDescent="0.25"/>
    <row r="869" s="50" customFormat="1" x14ac:dyDescent="0.25"/>
    <row r="870" s="50" customFormat="1" x14ac:dyDescent="0.25"/>
    <row r="871" s="50" customFormat="1" x14ac:dyDescent="0.25"/>
    <row r="872" s="50" customFormat="1" x14ac:dyDescent="0.25"/>
    <row r="873" s="50" customFormat="1" x14ac:dyDescent="0.25"/>
    <row r="874" s="50" customFormat="1" x14ac:dyDescent="0.25"/>
    <row r="875" s="50" customFormat="1" x14ac:dyDescent="0.25"/>
    <row r="876" s="50" customFormat="1" x14ac:dyDescent="0.25"/>
    <row r="877" s="50" customFormat="1" x14ac:dyDescent="0.25"/>
    <row r="878" s="50" customFormat="1" x14ac:dyDescent="0.25"/>
    <row r="879" s="50" customFormat="1" x14ac:dyDescent="0.25"/>
    <row r="880" s="50" customFormat="1" x14ac:dyDescent="0.25"/>
    <row r="881" s="50" customFormat="1" x14ac:dyDescent="0.25"/>
    <row r="882" s="50" customFormat="1" x14ac:dyDescent="0.25"/>
    <row r="883" s="50" customFormat="1" x14ac:dyDescent="0.25"/>
    <row r="884" s="50" customFormat="1" x14ac:dyDescent="0.25"/>
    <row r="885" s="50" customFormat="1" x14ac:dyDescent="0.25"/>
    <row r="886" s="50" customFormat="1" x14ac:dyDescent="0.25"/>
    <row r="887" s="50" customFormat="1" x14ac:dyDescent="0.25"/>
    <row r="888" s="50" customFormat="1" x14ac:dyDescent="0.25"/>
    <row r="889" s="50" customFormat="1" x14ac:dyDescent="0.25"/>
    <row r="890" s="50" customFormat="1" x14ac:dyDescent="0.25"/>
    <row r="891" s="50" customFormat="1" x14ac:dyDescent="0.25"/>
    <row r="892" s="50" customFormat="1" x14ac:dyDescent="0.25"/>
    <row r="893" s="50" customFormat="1" x14ac:dyDescent="0.25"/>
    <row r="894" s="50" customFormat="1" x14ac:dyDescent="0.25"/>
    <row r="895" s="50" customFormat="1" x14ac:dyDescent="0.25"/>
    <row r="896" s="50" customFormat="1" x14ac:dyDescent="0.25"/>
    <row r="897" s="50" customFormat="1" x14ac:dyDescent="0.25"/>
    <row r="898" s="50" customFormat="1" x14ac:dyDescent="0.25"/>
    <row r="899" s="50" customFormat="1" x14ac:dyDescent="0.25"/>
    <row r="900" s="50" customFormat="1" x14ac:dyDescent="0.25"/>
    <row r="901" s="50" customFormat="1" x14ac:dyDescent="0.25"/>
    <row r="902" s="50" customFormat="1" x14ac:dyDescent="0.25"/>
    <row r="903" s="50" customFormat="1" x14ac:dyDescent="0.25"/>
    <row r="904" s="50" customFormat="1" x14ac:dyDescent="0.25"/>
    <row r="905" s="50" customFormat="1" x14ac:dyDescent="0.25"/>
    <row r="906" s="50" customFormat="1" x14ac:dyDescent="0.25"/>
    <row r="907" s="50" customFormat="1" x14ac:dyDescent="0.25"/>
    <row r="908" s="50" customFormat="1" x14ac:dyDescent="0.25"/>
    <row r="909" s="50" customFormat="1" x14ac:dyDescent="0.25"/>
    <row r="910" s="50" customFormat="1" x14ac:dyDescent="0.25"/>
    <row r="911" s="50" customFormat="1" x14ac:dyDescent="0.25"/>
    <row r="912" s="50" customFormat="1" x14ac:dyDescent="0.25"/>
    <row r="913" s="50" customFormat="1" x14ac:dyDescent="0.25"/>
    <row r="914" s="50" customFormat="1" x14ac:dyDescent="0.25"/>
    <row r="915" s="50" customFormat="1" x14ac:dyDescent="0.25"/>
    <row r="916" s="50" customFormat="1" x14ac:dyDescent="0.25"/>
    <row r="917" s="50" customFormat="1" x14ac:dyDescent="0.25"/>
    <row r="918" s="50" customFormat="1" x14ac:dyDescent="0.25"/>
    <row r="919" s="50" customFormat="1" x14ac:dyDescent="0.25"/>
    <row r="920" s="50" customFormat="1" x14ac:dyDescent="0.25"/>
    <row r="921" s="50" customFormat="1" x14ac:dyDescent="0.25"/>
    <row r="922" s="50" customFormat="1" x14ac:dyDescent="0.25"/>
    <row r="923" s="50" customFormat="1" x14ac:dyDescent="0.25"/>
    <row r="924" s="50" customFormat="1" x14ac:dyDescent="0.25"/>
    <row r="925" s="50" customFormat="1" x14ac:dyDescent="0.25"/>
    <row r="926" s="50" customFormat="1" x14ac:dyDescent="0.25"/>
    <row r="927" s="50" customFormat="1" x14ac:dyDescent="0.25"/>
    <row r="928" s="50" customFormat="1" x14ac:dyDescent="0.25"/>
    <row r="929" s="50" customFormat="1" x14ac:dyDescent="0.25"/>
    <row r="930" s="50" customFormat="1" x14ac:dyDescent="0.25"/>
    <row r="931" s="50" customFormat="1" x14ac:dyDescent="0.25"/>
    <row r="932" s="50" customFormat="1" x14ac:dyDescent="0.25"/>
    <row r="933" s="50" customFormat="1" x14ac:dyDescent="0.25"/>
    <row r="934" s="50" customFormat="1" x14ac:dyDescent="0.25"/>
    <row r="935" s="50" customFormat="1" x14ac:dyDescent="0.25"/>
    <row r="936" s="50" customFormat="1" x14ac:dyDescent="0.25"/>
    <row r="937" s="50" customFormat="1" x14ac:dyDescent="0.25"/>
    <row r="938" s="50" customFormat="1" x14ac:dyDescent="0.25"/>
    <row r="939" s="50" customFormat="1" x14ac:dyDescent="0.25"/>
    <row r="940" s="50" customFormat="1" x14ac:dyDescent="0.25"/>
    <row r="941" s="50" customFormat="1" x14ac:dyDescent="0.25"/>
    <row r="942" s="50" customFormat="1" x14ac:dyDescent="0.25"/>
    <row r="943" s="50" customFormat="1" x14ac:dyDescent="0.25"/>
    <row r="944" s="50" customFormat="1" x14ac:dyDescent="0.25"/>
    <row r="945" s="50" customFormat="1" x14ac:dyDescent="0.25"/>
    <row r="946" s="50" customFormat="1" x14ac:dyDescent="0.25"/>
    <row r="947" s="50" customFormat="1" x14ac:dyDescent="0.25"/>
    <row r="948" s="50" customFormat="1" x14ac:dyDescent="0.25"/>
    <row r="949" s="50" customFormat="1" x14ac:dyDescent="0.25"/>
    <row r="950" s="50" customFormat="1" x14ac:dyDescent="0.25"/>
    <row r="951" s="50" customFormat="1" x14ac:dyDescent="0.25"/>
    <row r="952" s="50" customFormat="1" x14ac:dyDescent="0.25"/>
    <row r="953" s="50" customFormat="1" x14ac:dyDescent="0.25"/>
    <row r="954" s="50" customFormat="1" x14ac:dyDescent="0.25"/>
    <row r="955" s="50" customFormat="1" x14ac:dyDescent="0.25"/>
    <row r="956" s="50" customFormat="1" x14ac:dyDescent="0.25"/>
    <row r="957" s="50" customFormat="1" x14ac:dyDescent="0.25"/>
    <row r="958" s="50" customFormat="1" x14ac:dyDescent="0.25"/>
    <row r="959" s="50" customFormat="1" x14ac:dyDescent="0.25"/>
    <row r="960" s="50" customFormat="1" x14ac:dyDescent="0.25"/>
    <row r="961" s="50" customFormat="1" x14ac:dyDescent="0.25"/>
    <row r="962" s="50" customFormat="1" x14ac:dyDescent="0.25"/>
    <row r="963" s="50" customFormat="1" x14ac:dyDescent="0.25"/>
    <row r="964" s="50" customFormat="1" x14ac:dyDescent="0.25"/>
    <row r="965" s="50" customFormat="1" x14ac:dyDescent="0.25"/>
    <row r="966" s="50" customFormat="1" x14ac:dyDescent="0.25"/>
    <row r="967" s="50" customFormat="1" x14ac:dyDescent="0.25"/>
    <row r="968" s="50" customFormat="1" x14ac:dyDescent="0.25"/>
    <row r="969" s="50" customFormat="1" x14ac:dyDescent="0.25"/>
    <row r="970" s="50" customFormat="1" x14ac:dyDescent="0.25"/>
    <row r="971" s="50" customFormat="1" x14ac:dyDescent="0.25"/>
    <row r="972" s="50" customFormat="1" x14ac:dyDescent="0.25"/>
    <row r="973" s="50" customFormat="1" x14ac:dyDescent="0.25"/>
    <row r="974" s="50" customFormat="1" x14ac:dyDescent="0.25"/>
    <row r="975" s="50" customFormat="1" x14ac:dyDescent="0.25"/>
    <row r="976" s="50" customFormat="1" x14ac:dyDescent="0.25"/>
    <row r="977" s="50" customFormat="1" x14ac:dyDescent="0.25"/>
    <row r="978" s="50" customFormat="1" x14ac:dyDescent="0.25"/>
    <row r="979" s="50" customFormat="1" x14ac:dyDescent="0.25"/>
    <row r="980" s="50" customFormat="1" x14ac:dyDescent="0.25"/>
    <row r="981" s="50" customFormat="1" x14ac:dyDescent="0.25"/>
    <row r="982" s="50" customFormat="1" x14ac:dyDescent="0.25"/>
    <row r="983" s="50" customFormat="1" x14ac:dyDescent="0.25"/>
    <row r="984" s="50" customFormat="1" x14ac:dyDescent="0.25"/>
    <row r="985" s="50" customFormat="1" x14ac:dyDescent="0.25"/>
    <row r="986" s="50" customFormat="1" x14ac:dyDescent="0.25"/>
    <row r="987" s="50" customFormat="1" x14ac:dyDescent="0.25"/>
    <row r="988" s="50" customFormat="1" x14ac:dyDescent="0.25"/>
    <row r="989" s="50" customFormat="1" x14ac:dyDescent="0.25"/>
    <row r="990" s="50" customFormat="1" x14ac:dyDescent="0.25"/>
    <row r="991" s="50" customFormat="1" x14ac:dyDescent="0.25"/>
    <row r="992" s="50" customFormat="1" x14ac:dyDescent="0.25"/>
    <row r="993" s="50" customFormat="1" x14ac:dyDescent="0.25"/>
    <row r="994" s="50" customFormat="1" x14ac:dyDescent="0.25"/>
    <row r="995" s="50" customFormat="1" x14ac:dyDescent="0.25"/>
    <row r="996" s="50" customFormat="1" x14ac:dyDescent="0.25"/>
    <row r="997" s="50" customFormat="1" x14ac:dyDescent="0.25"/>
    <row r="998" s="50" customFormat="1" x14ac:dyDescent="0.25"/>
    <row r="999" s="50" customFormat="1" x14ac:dyDescent="0.25"/>
    <row r="1000" s="50" customFormat="1" x14ac:dyDescent="0.25"/>
    <row r="1001" s="50" customFormat="1" x14ac:dyDescent="0.25"/>
    <row r="1002" s="50" customFormat="1" x14ac:dyDescent="0.25"/>
    <row r="1003" s="50" customFormat="1" x14ac:dyDescent="0.25"/>
    <row r="1004" s="50" customFormat="1" x14ac:dyDescent="0.25"/>
    <row r="1005" s="50" customFormat="1" x14ac:dyDescent="0.25"/>
    <row r="1006" s="50" customFormat="1" x14ac:dyDescent="0.25"/>
    <row r="1007" s="50" customFormat="1" x14ac:dyDescent="0.25"/>
    <row r="1008" s="50" customFormat="1" x14ac:dyDescent="0.25"/>
    <row r="1009" s="50" customFormat="1" x14ac:dyDescent="0.25"/>
    <row r="1010" s="50" customFormat="1" x14ac:dyDescent="0.25"/>
    <row r="1011" s="50" customFormat="1" x14ac:dyDescent="0.25"/>
    <row r="1012" s="50" customFormat="1" x14ac:dyDescent="0.25"/>
    <row r="1013" s="50" customFormat="1" x14ac:dyDescent="0.25"/>
    <row r="1014" s="50" customFormat="1" x14ac:dyDescent="0.25"/>
    <row r="1015" s="50" customFormat="1" x14ac:dyDescent="0.25"/>
    <row r="1016" s="50" customFormat="1" x14ac:dyDescent="0.25"/>
    <row r="1017" s="50" customFormat="1" x14ac:dyDescent="0.25"/>
    <row r="1018" s="50" customFormat="1" x14ac:dyDescent="0.25"/>
    <row r="1019" s="50" customFormat="1" x14ac:dyDescent="0.25"/>
    <row r="1020" s="50" customFormat="1" x14ac:dyDescent="0.25"/>
    <row r="1021" s="50" customFormat="1" x14ac:dyDescent="0.25"/>
    <row r="1022" s="50" customFormat="1" x14ac:dyDescent="0.25"/>
    <row r="1023" s="50" customFormat="1" x14ac:dyDescent="0.25"/>
    <row r="1024" s="50" customFormat="1" x14ac:dyDescent="0.25"/>
    <row r="1025" s="50" customFormat="1" x14ac:dyDescent="0.25"/>
    <row r="1026" s="50" customFormat="1" x14ac:dyDescent="0.25"/>
    <row r="1027" s="50" customFormat="1" x14ac:dyDescent="0.25"/>
    <row r="1028" s="50" customFormat="1" x14ac:dyDescent="0.25"/>
    <row r="1029" s="50" customFormat="1" x14ac:dyDescent="0.25"/>
    <row r="1030" s="50" customFormat="1" x14ac:dyDescent="0.25"/>
    <row r="1031" s="50" customFormat="1" x14ac:dyDescent="0.25"/>
    <row r="1032" s="50" customFormat="1" x14ac:dyDescent="0.25"/>
    <row r="1033" s="50" customFormat="1" x14ac:dyDescent="0.25"/>
    <row r="1034" s="50" customFormat="1" x14ac:dyDescent="0.25"/>
    <row r="1035" s="50" customFormat="1" x14ac:dyDescent="0.25"/>
    <row r="1036" s="50" customFormat="1" x14ac:dyDescent="0.25"/>
    <row r="1037" s="50" customFormat="1" x14ac:dyDescent="0.25"/>
    <row r="1038" s="50" customFormat="1" x14ac:dyDescent="0.25"/>
    <row r="1039" s="50" customFormat="1" x14ac:dyDescent="0.25"/>
    <row r="1040" s="50" customFormat="1" x14ac:dyDescent="0.25"/>
    <row r="1041" s="50" customFormat="1" x14ac:dyDescent="0.25"/>
    <row r="1042" s="50" customFormat="1" x14ac:dyDescent="0.25"/>
    <row r="1043" s="50" customFormat="1" x14ac:dyDescent="0.25"/>
    <row r="1044" s="50" customFormat="1" x14ac:dyDescent="0.25"/>
    <row r="1045" s="50" customFormat="1" x14ac:dyDescent="0.25"/>
    <row r="1046" s="50" customFormat="1" x14ac:dyDescent="0.25"/>
    <row r="1047" s="50" customFormat="1" x14ac:dyDescent="0.25"/>
    <row r="1048" s="50" customFormat="1" x14ac:dyDescent="0.25"/>
    <row r="1049" s="50" customFormat="1" x14ac:dyDescent="0.25"/>
    <row r="1050" s="50" customFormat="1" x14ac:dyDescent="0.25"/>
    <row r="1051" s="50" customFormat="1" x14ac:dyDescent="0.25"/>
    <row r="1052" s="50" customFormat="1" x14ac:dyDescent="0.25"/>
    <row r="1053" s="50" customFormat="1" x14ac:dyDescent="0.25"/>
    <row r="1054" s="50" customFormat="1" x14ac:dyDescent="0.25"/>
    <row r="1055" s="50" customFormat="1" x14ac:dyDescent="0.25"/>
    <row r="1056" s="50" customFormat="1" x14ac:dyDescent="0.25"/>
    <row r="1057" s="50" customFormat="1" x14ac:dyDescent="0.25"/>
    <row r="1058" s="50" customFormat="1" x14ac:dyDescent="0.25"/>
    <row r="1059" s="50" customFormat="1" x14ac:dyDescent="0.25"/>
    <row r="1060" s="50" customFormat="1" x14ac:dyDescent="0.25"/>
    <row r="1061" s="50" customFormat="1" x14ac:dyDescent="0.25"/>
    <row r="1062" s="50" customFormat="1" x14ac:dyDescent="0.25"/>
    <row r="1063" s="50" customFormat="1" x14ac:dyDescent="0.25"/>
    <row r="1064" s="50" customFormat="1" x14ac:dyDescent="0.25"/>
    <row r="1065" s="50" customFormat="1" x14ac:dyDescent="0.25"/>
    <row r="1066" s="50" customFormat="1" x14ac:dyDescent="0.25"/>
    <row r="1067" s="50" customFormat="1" x14ac:dyDescent="0.25"/>
    <row r="1068" s="50" customFormat="1" x14ac:dyDescent="0.25"/>
    <row r="1069" s="50" customFormat="1" x14ac:dyDescent="0.25"/>
    <row r="1070" s="50" customFormat="1" x14ac:dyDescent="0.25"/>
    <row r="1071" s="50" customFormat="1" x14ac:dyDescent="0.25"/>
    <row r="1072" s="50" customFormat="1" x14ac:dyDescent="0.25"/>
    <row r="1073" s="50" customFormat="1" x14ac:dyDescent="0.25"/>
    <row r="1074" s="50" customFormat="1" x14ac:dyDescent="0.25"/>
    <row r="1075" s="50" customFormat="1" x14ac:dyDescent="0.25"/>
    <row r="1076" s="50" customFormat="1" x14ac:dyDescent="0.25"/>
    <row r="1077" s="50" customFormat="1" x14ac:dyDescent="0.25"/>
    <row r="1078" s="50" customFormat="1" x14ac:dyDescent="0.25"/>
    <row r="1079" s="50" customFormat="1" x14ac:dyDescent="0.25"/>
    <row r="1080" s="50" customFormat="1" x14ac:dyDescent="0.25"/>
    <row r="1081" s="50" customFormat="1" x14ac:dyDescent="0.25"/>
    <row r="1082" s="50" customFormat="1" x14ac:dyDescent="0.25"/>
    <row r="1083" s="50" customFormat="1" x14ac:dyDescent="0.25"/>
    <row r="1084" s="50" customFormat="1" x14ac:dyDescent="0.25"/>
    <row r="1085" s="50" customFormat="1" x14ac:dyDescent="0.25"/>
    <row r="1086" s="50" customFormat="1" x14ac:dyDescent="0.25"/>
    <row r="1087" s="50" customFormat="1" x14ac:dyDescent="0.25"/>
    <row r="1088" s="50" customFormat="1" x14ac:dyDescent="0.25"/>
    <row r="1089" s="50" customFormat="1" x14ac:dyDescent="0.25"/>
    <row r="1090" s="50" customFormat="1" x14ac:dyDescent="0.25"/>
    <row r="1091" s="50" customFormat="1" x14ac:dyDescent="0.25"/>
    <row r="1092" s="50" customFormat="1" x14ac:dyDescent="0.25"/>
    <row r="1093" s="50" customFormat="1" x14ac:dyDescent="0.25"/>
    <row r="1094" s="50" customFormat="1" x14ac:dyDescent="0.25"/>
    <row r="1095" s="50" customFormat="1" x14ac:dyDescent="0.25"/>
    <row r="1096" s="50" customFormat="1" x14ac:dyDescent="0.25"/>
    <row r="1097" s="50" customFormat="1" x14ac:dyDescent="0.25"/>
    <row r="1098" s="50" customFormat="1" x14ac:dyDescent="0.25"/>
    <row r="1099" s="50" customFormat="1" x14ac:dyDescent="0.25"/>
    <row r="1100" s="50" customFormat="1" x14ac:dyDescent="0.25"/>
    <row r="1101" s="50" customFormat="1" x14ac:dyDescent="0.25"/>
    <row r="1102" s="50" customFormat="1" x14ac:dyDescent="0.25"/>
    <row r="1103" s="50" customFormat="1" x14ac:dyDescent="0.25"/>
    <row r="1104" s="50" customFormat="1" x14ac:dyDescent="0.25"/>
    <row r="1105" s="50" customFormat="1" x14ac:dyDescent="0.25"/>
    <row r="1106" s="50" customFormat="1" x14ac:dyDescent="0.25"/>
    <row r="1107" s="50" customFormat="1" x14ac:dyDescent="0.25"/>
    <row r="1108" s="50" customFormat="1" x14ac:dyDescent="0.25"/>
    <row r="1109" s="50" customFormat="1" x14ac:dyDescent="0.25"/>
    <row r="1110" s="50" customFormat="1" x14ac:dyDescent="0.25"/>
    <row r="1111" s="50" customFormat="1" x14ac:dyDescent="0.25"/>
    <row r="1112" s="50" customFormat="1" x14ac:dyDescent="0.25"/>
    <row r="1113" s="50" customFormat="1" x14ac:dyDescent="0.25"/>
    <row r="1114" s="50" customFormat="1" x14ac:dyDescent="0.25"/>
    <row r="1115" s="50" customFormat="1" x14ac:dyDescent="0.25"/>
    <row r="1116" s="50" customFormat="1" x14ac:dyDescent="0.25"/>
    <row r="1117" s="50" customFormat="1" x14ac:dyDescent="0.25"/>
    <row r="1118" s="50" customFormat="1" x14ac:dyDescent="0.25"/>
    <row r="1119" s="50" customFormat="1" x14ac:dyDescent="0.25"/>
    <row r="1120" s="50" customFormat="1" x14ac:dyDescent="0.25"/>
    <row r="1121" s="50" customFormat="1" x14ac:dyDescent="0.25"/>
    <row r="1122" s="50" customFormat="1" x14ac:dyDescent="0.25"/>
    <row r="1123" s="50" customFormat="1" x14ac:dyDescent="0.25"/>
    <row r="1124" s="50" customFormat="1" x14ac:dyDescent="0.25"/>
    <row r="1125" s="50" customFormat="1" x14ac:dyDescent="0.25"/>
    <row r="1126" s="50" customFormat="1" x14ac:dyDescent="0.25"/>
    <row r="1127" s="50" customFormat="1" x14ac:dyDescent="0.25"/>
    <row r="1128" s="50" customFormat="1" x14ac:dyDescent="0.25"/>
    <row r="1129" s="50" customFormat="1" x14ac:dyDescent="0.25"/>
    <row r="1130" s="50" customFormat="1" x14ac:dyDescent="0.25"/>
    <row r="1131" s="50" customFormat="1" x14ac:dyDescent="0.25"/>
    <row r="1132" s="50" customFormat="1" x14ac:dyDescent="0.25"/>
    <row r="1133" s="50" customFormat="1" x14ac:dyDescent="0.25"/>
    <row r="1134" s="50" customFormat="1" x14ac:dyDescent="0.25"/>
    <row r="1135" s="50" customFormat="1" x14ac:dyDescent="0.25"/>
    <row r="1136" s="50" customFormat="1" x14ac:dyDescent="0.25"/>
    <row r="1137" s="50" customFormat="1" x14ac:dyDescent="0.25"/>
    <row r="1138" s="50" customFormat="1" x14ac:dyDescent="0.25"/>
    <row r="1139" s="50" customFormat="1" x14ac:dyDescent="0.25"/>
    <row r="1140" s="50" customFormat="1" x14ac:dyDescent="0.25"/>
    <row r="1141" s="50" customFormat="1" x14ac:dyDescent="0.25"/>
    <row r="1142" s="50" customFormat="1" x14ac:dyDescent="0.25"/>
    <row r="1143" s="50" customFormat="1" x14ac:dyDescent="0.25"/>
    <row r="1144" s="50" customFormat="1" x14ac:dyDescent="0.25"/>
    <row r="1145" s="50" customFormat="1" x14ac:dyDescent="0.25"/>
    <row r="1146" s="50" customFormat="1" x14ac:dyDescent="0.25"/>
    <row r="1147" s="50" customFormat="1" x14ac:dyDescent="0.25"/>
    <row r="1148" s="50" customFormat="1" x14ac:dyDescent="0.25"/>
    <row r="1149" s="50" customFormat="1" x14ac:dyDescent="0.25"/>
    <row r="1150" s="50" customFormat="1" x14ac:dyDescent="0.25"/>
    <row r="1151" s="50" customFormat="1" x14ac:dyDescent="0.25"/>
    <row r="1152" s="50" customFormat="1" x14ac:dyDescent="0.25"/>
    <row r="1153" s="50" customFormat="1" x14ac:dyDescent="0.25"/>
    <row r="1154" s="50" customFormat="1" x14ac:dyDescent="0.25"/>
    <row r="1155" s="50" customFormat="1" x14ac:dyDescent="0.25"/>
    <row r="1156" s="50" customFormat="1" x14ac:dyDescent="0.25"/>
    <row r="1157" s="50" customFormat="1" x14ac:dyDescent="0.25"/>
    <row r="1158" s="50" customFormat="1" x14ac:dyDescent="0.25"/>
    <row r="1159" s="50" customFormat="1" x14ac:dyDescent="0.25"/>
    <row r="1160" s="50" customFormat="1" x14ac:dyDescent="0.25"/>
    <row r="1161" s="50" customFormat="1" x14ac:dyDescent="0.25"/>
    <row r="1162" s="50" customFormat="1" x14ac:dyDescent="0.25"/>
    <row r="1163" s="50" customFormat="1" x14ac:dyDescent="0.25"/>
    <row r="1164" s="50" customFormat="1" x14ac:dyDescent="0.25"/>
    <row r="1165" s="50" customFormat="1" x14ac:dyDescent="0.25"/>
    <row r="1166" s="50" customFormat="1" x14ac:dyDescent="0.25"/>
    <row r="1167" s="50" customFormat="1" x14ac:dyDescent="0.25"/>
    <row r="1168" s="50" customFormat="1" x14ac:dyDescent="0.25"/>
    <row r="1169" s="50" customFormat="1" x14ac:dyDescent="0.25"/>
    <row r="1170" s="50" customFormat="1" x14ac:dyDescent="0.25"/>
    <row r="1171" s="50" customFormat="1" x14ac:dyDescent="0.25"/>
    <row r="1172" s="50" customFormat="1" x14ac:dyDescent="0.25"/>
    <row r="1173" s="50" customFormat="1" x14ac:dyDescent="0.25"/>
    <row r="1174" s="50" customFormat="1" x14ac:dyDescent="0.25"/>
    <row r="1175" s="50" customFormat="1" x14ac:dyDescent="0.25"/>
    <row r="1176" s="50" customFormat="1" x14ac:dyDescent="0.25"/>
    <row r="1177" s="50" customFormat="1" x14ac:dyDescent="0.25"/>
    <row r="1178" s="50" customFormat="1" x14ac:dyDescent="0.25"/>
    <row r="1179" s="50" customFormat="1" x14ac:dyDescent="0.25"/>
    <row r="1180" s="50" customFormat="1" x14ac:dyDescent="0.25"/>
    <row r="1181" s="50" customFormat="1" x14ac:dyDescent="0.25"/>
    <row r="1182" s="50" customFormat="1" x14ac:dyDescent="0.25"/>
    <row r="1183" s="50" customFormat="1" x14ac:dyDescent="0.25"/>
    <row r="1184" s="50" customFormat="1" x14ac:dyDescent="0.25"/>
    <row r="1185" s="50" customFormat="1" x14ac:dyDescent="0.25"/>
    <row r="1186" s="50" customFormat="1" x14ac:dyDescent="0.25"/>
    <row r="1187" s="50" customFormat="1" x14ac:dyDescent="0.25"/>
    <row r="1188" s="50" customFormat="1" x14ac:dyDescent="0.25"/>
    <row r="1189" s="50" customFormat="1" x14ac:dyDescent="0.25"/>
    <row r="1190" s="50" customFormat="1" x14ac:dyDescent="0.25"/>
    <row r="1191" s="50" customFormat="1" x14ac:dyDescent="0.25"/>
    <row r="1192" s="50" customFormat="1" x14ac:dyDescent="0.25"/>
    <row r="1193" s="50" customFormat="1" x14ac:dyDescent="0.25"/>
    <row r="1194" s="50" customFormat="1" x14ac:dyDescent="0.25"/>
    <row r="1195" s="50" customFormat="1" x14ac:dyDescent="0.25"/>
    <row r="1196" s="50" customFormat="1" x14ac:dyDescent="0.25"/>
    <row r="1197" s="50" customFormat="1" x14ac:dyDescent="0.25"/>
    <row r="1198" s="50" customFormat="1" x14ac:dyDescent="0.25"/>
    <row r="1199" s="50" customFormat="1" x14ac:dyDescent="0.25"/>
    <row r="1200" s="50" customFormat="1" x14ac:dyDescent="0.25"/>
    <row r="1201" s="50" customFormat="1" x14ac:dyDescent="0.25"/>
    <row r="1202" s="50" customFormat="1" x14ac:dyDescent="0.25"/>
    <row r="1203" s="50" customFormat="1" x14ac:dyDescent="0.25"/>
    <row r="1204" s="50" customFormat="1" x14ac:dyDescent="0.25"/>
    <row r="1205" s="50" customFormat="1" x14ac:dyDescent="0.25"/>
    <row r="1206" s="50" customFormat="1" x14ac:dyDescent="0.25"/>
    <row r="1207" s="50" customFormat="1" x14ac:dyDescent="0.25"/>
    <row r="1208" s="50" customFormat="1" x14ac:dyDescent="0.25"/>
    <row r="1209" s="50" customFormat="1" x14ac:dyDescent="0.25"/>
    <row r="1210" s="50" customFormat="1" x14ac:dyDescent="0.25"/>
    <row r="1211" s="50" customFormat="1" x14ac:dyDescent="0.25"/>
    <row r="1212" s="50" customFormat="1" x14ac:dyDescent="0.25"/>
    <row r="1213" s="50" customFormat="1" x14ac:dyDescent="0.25"/>
    <row r="1214" s="50" customFormat="1" x14ac:dyDescent="0.25"/>
    <row r="1215" s="50" customFormat="1" x14ac:dyDescent="0.25"/>
    <row r="1216" s="50" customFormat="1" x14ac:dyDescent="0.25"/>
    <row r="1217" s="50" customFormat="1" x14ac:dyDescent="0.25"/>
    <row r="1218" s="50" customFormat="1" x14ac:dyDescent="0.25"/>
    <row r="1219" s="50" customFormat="1" x14ac:dyDescent="0.25"/>
    <row r="1220" s="50" customFormat="1" x14ac:dyDescent="0.25"/>
    <row r="1221" s="50" customFormat="1" x14ac:dyDescent="0.25"/>
    <row r="1222" s="50" customFormat="1" x14ac:dyDescent="0.25"/>
    <row r="1223" s="50" customFormat="1" x14ac:dyDescent="0.25"/>
    <row r="1224" s="50" customFormat="1" x14ac:dyDescent="0.25"/>
    <row r="1225" s="50" customFormat="1" x14ac:dyDescent="0.25"/>
    <row r="1226" s="50" customFormat="1" x14ac:dyDescent="0.25"/>
    <row r="1227" s="50" customFormat="1" x14ac:dyDescent="0.25"/>
    <row r="1228" s="50" customFormat="1" x14ac:dyDescent="0.25"/>
    <row r="1229" s="50" customFormat="1" x14ac:dyDescent="0.25"/>
    <row r="1230" s="50" customFormat="1" x14ac:dyDescent="0.25"/>
    <row r="1231" s="50" customFormat="1" x14ac:dyDescent="0.25"/>
    <row r="1232" s="50" customFormat="1" x14ac:dyDescent="0.25"/>
    <row r="1233" s="50" customFormat="1" x14ac:dyDescent="0.25"/>
    <row r="1234" s="50" customFormat="1" x14ac:dyDescent="0.25"/>
    <row r="1235" s="50" customFormat="1" x14ac:dyDescent="0.25"/>
    <row r="1236" s="50" customFormat="1" x14ac:dyDescent="0.25"/>
    <row r="1237" s="50" customFormat="1" x14ac:dyDescent="0.25"/>
    <row r="1238" s="50" customFormat="1" x14ac:dyDescent="0.25"/>
    <row r="1239" s="50" customFormat="1" x14ac:dyDescent="0.25"/>
    <row r="1240" s="50" customFormat="1" x14ac:dyDescent="0.25"/>
    <row r="1241" s="50" customFormat="1" x14ac:dyDescent="0.25"/>
    <row r="1242" s="50" customFormat="1" x14ac:dyDescent="0.25"/>
    <row r="1243" s="50" customFormat="1" x14ac:dyDescent="0.25"/>
    <row r="1244" s="50" customFormat="1" x14ac:dyDescent="0.25"/>
    <row r="1245" s="50" customFormat="1" x14ac:dyDescent="0.25"/>
    <row r="1246" s="50" customFormat="1" x14ac:dyDescent="0.25"/>
    <row r="1247" s="50" customFormat="1" x14ac:dyDescent="0.25"/>
    <row r="1248" s="50" customFormat="1" x14ac:dyDescent="0.25"/>
    <row r="1249" s="50" customFormat="1" x14ac:dyDescent="0.25"/>
    <row r="1250" s="50" customFormat="1" x14ac:dyDescent="0.25"/>
    <row r="1251" s="50" customFormat="1" x14ac:dyDescent="0.25"/>
    <row r="1252" s="50" customFormat="1" x14ac:dyDescent="0.25"/>
    <row r="1253" s="50" customFormat="1" x14ac:dyDescent="0.25"/>
    <row r="1254" s="50" customFormat="1" x14ac:dyDescent="0.25"/>
    <row r="1255" s="50" customFormat="1" x14ac:dyDescent="0.25"/>
    <row r="1256" s="50" customFormat="1" x14ac:dyDescent="0.25"/>
    <row r="1257" s="50" customFormat="1" x14ac:dyDescent="0.25"/>
    <row r="1258" s="50" customFormat="1" x14ac:dyDescent="0.25"/>
    <row r="1259" s="50" customFormat="1" x14ac:dyDescent="0.25"/>
    <row r="1260" s="50" customFormat="1" x14ac:dyDescent="0.25"/>
    <row r="1261" s="50" customFormat="1" x14ac:dyDescent="0.25"/>
    <row r="1262" s="50" customFormat="1" x14ac:dyDescent="0.25"/>
    <row r="1263" s="50" customFormat="1" x14ac:dyDescent="0.25"/>
    <row r="1264" s="50" customFormat="1" x14ac:dyDescent="0.25"/>
    <row r="1265" s="50" customFormat="1" x14ac:dyDescent="0.25"/>
    <row r="1266" s="50" customFormat="1" x14ac:dyDescent="0.25"/>
    <row r="1267" s="50" customFormat="1" x14ac:dyDescent="0.25"/>
    <row r="1268" s="50" customFormat="1" x14ac:dyDescent="0.25"/>
    <row r="1269" s="50" customFormat="1" x14ac:dyDescent="0.25"/>
    <row r="1270" s="50" customFormat="1" x14ac:dyDescent="0.25"/>
    <row r="1271" s="50" customFormat="1" x14ac:dyDescent="0.25"/>
    <row r="1272" s="50" customFormat="1" x14ac:dyDescent="0.25"/>
    <row r="1273" s="50" customFormat="1" x14ac:dyDescent="0.25"/>
    <row r="1274" s="50" customFormat="1" x14ac:dyDescent="0.25"/>
    <row r="1275" s="50" customFormat="1" x14ac:dyDescent="0.25"/>
    <row r="1276" s="50" customFormat="1" x14ac:dyDescent="0.25"/>
    <row r="1277" s="50" customFormat="1" x14ac:dyDescent="0.25"/>
    <row r="1278" s="50" customFormat="1" x14ac:dyDescent="0.25"/>
    <row r="1279" s="50" customFormat="1" x14ac:dyDescent="0.25"/>
    <row r="1280" s="50" customFormat="1" x14ac:dyDescent="0.25"/>
    <row r="1281" s="50" customFormat="1" x14ac:dyDescent="0.25"/>
    <row r="1282" s="50" customFormat="1" x14ac:dyDescent="0.25"/>
    <row r="1283" s="50" customFormat="1" x14ac:dyDescent="0.25"/>
    <row r="1284" s="50" customFormat="1" x14ac:dyDescent="0.25"/>
    <row r="1285" s="50" customFormat="1" x14ac:dyDescent="0.25"/>
    <row r="1286" s="50" customFormat="1" x14ac:dyDescent="0.25"/>
    <row r="1287" s="50" customFormat="1" x14ac:dyDescent="0.25"/>
    <row r="1288" s="50" customFormat="1" x14ac:dyDescent="0.25"/>
    <row r="1289" s="50" customFormat="1" x14ac:dyDescent="0.25"/>
    <row r="1290" s="50" customFormat="1" x14ac:dyDescent="0.25"/>
    <row r="1291" s="50" customFormat="1" x14ac:dyDescent="0.25"/>
    <row r="1292" s="50" customFormat="1" x14ac:dyDescent="0.25"/>
    <row r="1293" s="50" customFormat="1" x14ac:dyDescent="0.25"/>
    <row r="1294" s="50" customFormat="1" x14ac:dyDescent="0.25"/>
    <row r="1295" s="50" customFormat="1" x14ac:dyDescent="0.25"/>
    <row r="1296" s="50" customFormat="1" x14ac:dyDescent="0.25"/>
    <row r="1297" s="50" customFormat="1" x14ac:dyDescent="0.25"/>
    <row r="1298" s="50" customFormat="1" x14ac:dyDescent="0.25"/>
    <row r="1299" s="50" customFormat="1" x14ac:dyDescent="0.25"/>
    <row r="1300" s="50" customFormat="1" x14ac:dyDescent="0.25"/>
    <row r="1301" s="50" customFormat="1" x14ac:dyDescent="0.25"/>
    <row r="1302" s="50" customFormat="1" x14ac:dyDescent="0.25"/>
    <row r="1303" s="50" customFormat="1" x14ac:dyDescent="0.25"/>
    <row r="1304" s="50" customFormat="1" x14ac:dyDescent="0.25"/>
    <row r="1305" s="50" customFormat="1" x14ac:dyDescent="0.25"/>
    <row r="1306" s="50" customFormat="1" x14ac:dyDescent="0.25"/>
    <row r="1307" s="50" customFormat="1" x14ac:dyDescent="0.25"/>
    <row r="1308" s="50" customFormat="1" x14ac:dyDescent="0.25"/>
    <row r="1309" s="50" customFormat="1" x14ac:dyDescent="0.25"/>
    <row r="1310" s="50" customFormat="1" x14ac:dyDescent="0.25"/>
    <row r="1311" s="50" customFormat="1" x14ac:dyDescent="0.25"/>
    <row r="1312" s="50" customFormat="1" x14ac:dyDescent="0.25"/>
    <row r="1313" s="50" customFormat="1" x14ac:dyDescent="0.25"/>
    <row r="1314" s="50" customFormat="1" x14ac:dyDescent="0.25"/>
    <row r="1315" s="50" customFormat="1" x14ac:dyDescent="0.25"/>
    <row r="1316" s="50" customFormat="1" x14ac:dyDescent="0.25"/>
    <row r="1317" s="50" customFormat="1" x14ac:dyDescent="0.25"/>
    <row r="1318" s="50" customFormat="1" x14ac:dyDescent="0.25"/>
    <row r="1319" s="50" customFormat="1" x14ac:dyDescent="0.25"/>
    <row r="1320" s="50" customFormat="1" x14ac:dyDescent="0.25"/>
    <row r="1321" s="50" customFormat="1" x14ac:dyDescent="0.25"/>
    <row r="1322" s="50" customFormat="1" x14ac:dyDescent="0.25"/>
    <row r="1323" s="50" customFormat="1" x14ac:dyDescent="0.25"/>
    <row r="1324" s="50" customFormat="1" x14ac:dyDescent="0.25"/>
    <row r="1325" s="50" customFormat="1" x14ac:dyDescent="0.25"/>
    <row r="1326" s="50" customFormat="1" x14ac:dyDescent="0.25"/>
    <row r="1327" s="50" customFormat="1" x14ac:dyDescent="0.25"/>
    <row r="1328" s="50" customFormat="1" x14ac:dyDescent="0.25"/>
    <row r="1329" s="50" customFormat="1" x14ac:dyDescent="0.25"/>
    <row r="1330" s="50" customFormat="1" x14ac:dyDescent="0.25"/>
    <row r="1331" s="50" customFormat="1" x14ac:dyDescent="0.25"/>
    <row r="1332" s="50" customFormat="1" x14ac:dyDescent="0.25"/>
    <row r="1333" s="50" customFormat="1" x14ac:dyDescent="0.25"/>
    <row r="1334" s="50" customFormat="1" x14ac:dyDescent="0.25"/>
    <row r="1335" s="50" customFormat="1" x14ac:dyDescent="0.25"/>
    <row r="1336" s="50" customFormat="1" x14ac:dyDescent="0.25"/>
    <row r="1337" s="50" customFormat="1" x14ac:dyDescent="0.25"/>
    <row r="1338" s="50" customFormat="1" x14ac:dyDescent="0.25"/>
    <row r="1339" s="50" customFormat="1" x14ac:dyDescent="0.25"/>
    <row r="1340" s="50" customFormat="1" x14ac:dyDescent="0.25"/>
    <row r="1341" s="50" customFormat="1" x14ac:dyDescent="0.25"/>
    <row r="1342" s="50" customFormat="1" x14ac:dyDescent="0.25"/>
    <row r="1343" s="50" customFormat="1" x14ac:dyDescent="0.25"/>
    <row r="1344" s="50" customFormat="1" x14ac:dyDescent="0.25"/>
    <row r="1345" s="50" customFormat="1" x14ac:dyDescent="0.25"/>
    <row r="1346" s="50" customFormat="1" x14ac:dyDescent="0.25"/>
    <row r="1347" s="50" customFormat="1" x14ac:dyDescent="0.25"/>
    <row r="1348" s="50" customFormat="1" x14ac:dyDescent="0.25"/>
    <row r="1349" s="50" customFormat="1" x14ac:dyDescent="0.25"/>
    <row r="1350" s="50" customFormat="1" x14ac:dyDescent="0.25"/>
    <row r="1351" s="50" customFormat="1" x14ac:dyDescent="0.25"/>
    <row r="1352" s="50" customFormat="1" x14ac:dyDescent="0.25"/>
    <row r="1353" s="50" customFormat="1" x14ac:dyDescent="0.25"/>
    <row r="1354" s="50" customFormat="1" x14ac:dyDescent="0.25"/>
    <row r="1355" s="50" customFormat="1" x14ac:dyDescent="0.25"/>
    <row r="1356" s="50" customFormat="1" x14ac:dyDescent="0.25"/>
    <row r="1357" s="50" customFormat="1" x14ac:dyDescent="0.25"/>
    <row r="1358" s="50" customFormat="1" x14ac:dyDescent="0.25"/>
    <row r="1359" s="50" customFormat="1" x14ac:dyDescent="0.25"/>
    <row r="1360" s="50" customFormat="1" x14ac:dyDescent="0.25"/>
    <row r="1361" s="50" customFormat="1" x14ac:dyDescent="0.25"/>
    <row r="1362" s="50" customFormat="1" x14ac:dyDescent="0.25"/>
    <row r="1363" s="50" customFormat="1" x14ac:dyDescent="0.25"/>
    <row r="1364" s="50" customFormat="1" x14ac:dyDescent="0.25"/>
    <row r="1365" s="50" customFormat="1" x14ac:dyDescent="0.25"/>
    <row r="1366" s="50" customFormat="1" x14ac:dyDescent="0.25"/>
    <row r="1367" s="50" customFormat="1" x14ac:dyDescent="0.25"/>
    <row r="1368" s="50" customFormat="1" x14ac:dyDescent="0.25"/>
    <row r="1369" s="50" customFormat="1" x14ac:dyDescent="0.25"/>
    <row r="1370" s="50" customFormat="1" x14ac:dyDescent="0.25"/>
    <row r="1371" s="50" customFormat="1" x14ac:dyDescent="0.25"/>
    <row r="1372" s="50" customFormat="1" x14ac:dyDescent="0.25"/>
    <row r="1373" s="50" customFormat="1" x14ac:dyDescent="0.25"/>
    <row r="1374" s="50" customFormat="1" x14ac:dyDescent="0.25"/>
    <row r="1375" s="50" customFormat="1" x14ac:dyDescent="0.25"/>
    <row r="1376" s="50" customFormat="1" x14ac:dyDescent="0.25"/>
    <row r="1377" s="50" customFormat="1" x14ac:dyDescent="0.25"/>
    <row r="1378" s="50" customFormat="1" x14ac:dyDescent="0.25"/>
    <row r="1379" s="50" customFormat="1" x14ac:dyDescent="0.25"/>
    <row r="1380" s="50" customFormat="1" x14ac:dyDescent="0.25"/>
    <row r="1381" s="50" customFormat="1" x14ac:dyDescent="0.25"/>
    <row r="1382" s="50" customFormat="1" x14ac:dyDescent="0.25"/>
    <row r="1383" s="50" customFormat="1" x14ac:dyDescent="0.25"/>
    <row r="1384" s="50" customFormat="1" x14ac:dyDescent="0.25"/>
    <row r="1385" s="50" customFormat="1" x14ac:dyDescent="0.25"/>
    <row r="1386" s="50" customFormat="1" x14ac:dyDescent="0.25"/>
    <row r="1387" s="50" customFormat="1" x14ac:dyDescent="0.25"/>
    <row r="1388" s="50" customFormat="1" x14ac:dyDescent="0.25"/>
    <row r="1389" s="50" customFormat="1" x14ac:dyDescent="0.25"/>
    <row r="1390" s="50" customFormat="1" x14ac:dyDescent="0.25"/>
    <row r="1391" s="50" customFormat="1" x14ac:dyDescent="0.25"/>
    <row r="1392" s="50" customFormat="1" x14ac:dyDescent="0.25"/>
    <row r="1393" s="50" customFormat="1" x14ac:dyDescent="0.25"/>
    <row r="1394" s="50" customFormat="1" x14ac:dyDescent="0.25"/>
    <row r="1395" s="50" customFormat="1" x14ac:dyDescent="0.25"/>
    <row r="1396" s="50" customFormat="1" x14ac:dyDescent="0.25"/>
    <row r="1397" s="50" customFormat="1" x14ac:dyDescent="0.25"/>
    <row r="1398" s="50" customFormat="1" x14ac:dyDescent="0.25"/>
    <row r="1399" s="50" customFormat="1" x14ac:dyDescent="0.25"/>
    <row r="1400" s="50" customFormat="1" x14ac:dyDescent="0.25"/>
    <row r="1401" s="50" customFormat="1" x14ac:dyDescent="0.25"/>
    <row r="1402" s="50" customFormat="1" x14ac:dyDescent="0.25"/>
    <row r="1403" s="50" customFormat="1" x14ac:dyDescent="0.25"/>
    <row r="1404" s="50" customFormat="1" x14ac:dyDescent="0.25"/>
    <row r="1405" s="50" customFormat="1" x14ac:dyDescent="0.25"/>
    <row r="1406" s="50" customFormat="1" x14ac:dyDescent="0.25"/>
    <row r="1407" s="50" customFormat="1" x14ac:dyDescent="0.25"/>
    <row r="1408" s="50" customFormat="1" x14ac:dyDescent="0.25"/>
    <row r="1409" s="50" customFormat="1" x14ac:dyDescent="0.25"/>
    <row r="1410" s="50" customFormat="1" x14ac:dyDescent="0.25"/>
    <row r="1411" s="50" customFormat="1" x14ac:dyDescent="0.25"/>
    <row r="1412" s="50" customFormat="1" x14ac:dyDescent="0.25"/>
    <row r="1413" s="50" customFormat="1" x14ac:dyDescent="0.25"/>
    <row r="1414" s="50" customFormat="1" x14ac:dyDescent="0.25"/>
    <row r="1415" s="50" customFormat="1" x14ac:dyDescent="0.25"/>
    <row r="1416" s="50" customFormat="1" x14ac:dyDescent="0.25"/>
    <row r="1417" s="50" customFormat="1" x14ac:dyDescent="0.25"/>
    <row r="1418" s="50" customFormat="1" x14ac:dyDescent="0.25"/>
    <row r="1419" s="50" customFormat="1" x14ac:dyDescent="0.25"/>
    <row r="1420" s="50" customFormat="1" x14ac:dyDescent="0.25"/>
    <row r="1421" s="50" customFormat="1" x14ac:dyDescent="0.25"/>
    <row r="1422" s="50" customFormat="1" x14ac:dyDescent="0.25"/>
    <row r="1423" s="50" customFormat="1" x14ac:dyDescent="0.25"/>
    <row r="1424" s="50" customFormat="1" x14ac:dyDescent="0.25"/>
    <row r="1425" s="50" customFormat="1" x14ac:dyDescent="0.25"/>
    <row r="1426" s="50" customFormat="1" x14ac:dyDescent="0.25"/>
    <row r="1427" s="50" customFormat="1" x14ac:dyDescent="0.25"/>
    <row r="1428" s="50" customFormat="1" x14ac:dyDescent="0.25"/>
    <row r="1429" s="50" customFormat="1" x14ac:dyDescent="0.25"/>
    <row r="1430" s="50" customFormat="1" x14ac:dyDescent="0.25"/>
    <row r="1431" s="50" customFormat="1" x14ac:dyDescent="0.25"/>
    <row r="1432" s="50" customFormat="1" x14ac:dyDescent="0.25"/>
    <row r="1433" s="50" customFormat="1" x14ac:dyDescent="0.25"/>
    <row r="1434" s="50" customFormat="1" x14ac:dyDescent="0.25"/>
    <row r="1435" s="50" customFormat="1" x14ac:dyDescent="0.25"/>
    <row r="1436" s="50" customFormat="1" x14ac:dyDescent="0.25"/>
    <row r="1437" s="50" customFormat="1" x14ac:dyDescent="0.25"/>
    <row r="1438" s="50" customFormat="1" x14ac:dyDescent="0.25"/>
    <row r="1439" s="50" customFormat="1" x14ac:dyDescent="0.25"/>
    <row r="1440" s="50" customFormat="1" x14ac:dyDescent="0.25"/>
    <row r="1441" s="50" customFormat="1" x14ac:dyDescent="0.25"/>
    <row r="1442" s="50" customFormat="1" x14ac:dyDescent="0.25"/>
    <row r="1443" s="50" customFormat="1" x14ac:dyDescent="0.25"/>
    <row r="1444" s="50" customFormat="1" x14ac:dyDescent="0.25"/>
    <row r="1445" s="50" customFormat="1" x14ac:dyDescent="0.25"/>
    <row r="1446" s="50" customFormat="1" x14ac:dyDescent="0.25"/>
    <row r="1447" s="50" customFormat="1" x14ac:dyDescent="0.25"/>
    <row r="1448" s="50" customFormat="1" x14ac:dyDescent="0.25"/>
    <row r="1449" s="50" customFormat="1" x14ac:dyDescent="0.25"/>
    <row r="1450" s="50" customFormat="1" x14ac:dyDescent="0.25"/>
    <row r="1451" s="50" customFormat="1" x14ac:dyDescent="0.25"/>
    <row r="1452" s="50" customFormat="1" x14ac:dyDescent="0.25"/>
    <row r="1453" s="50" customFormat="1" x14ac:dyDescent="0.25"/>
    <row r="1454" s="50" customFormat="1" x14ac:dyDescent="0.25"/>
    <row r="1455" s="50" customFormat="1" x14ac:dyDescent="0.25"/>
    <row r="1456" s="50" customFormat="1" x14ac:dyDescent="0.25"/>
    <row r="1457" s="50" customFormat="1" x14ac:dyDescent="0.25"/>
    <row r="1458" s="50" customFormat="1" x14ac:dyDescent="0.25"/>
    <row r="1459" s="50" customFormat="1" x14ac:dyDescent="0.25"/>
    <row r="1460" s="50" customFormat="1" x14ac:dyDescent="0.25"/>
    <row r="1461" s="50" customFormat="1" x14ac:dyDescent="0.25"/>
    <row r="1462" s="50" customFormat="1" x14ac:dyDescent="0.25"/>
    <row r="1463" s="50" customFormat="1" x14ac:dyDescent="0.25"/>
    <row r="1464" s="50" customFormat="1" x14ac:dyDescent="0.25"/>
    <row r="1465" s="50" customFormat="1" x14ac:dyDescent="0.25"/>
    <row r="1466" s="50" customFormat="1" x14ac:dyDescent="0.25"/>
  </sheetData>
  <mergeCells count="11">
    <mergeCell ref="A69:G69"/>
    <mergeCell ref="A71:B71"/>
    <mergeCell ref="C71:G71"/>
    <mergeCell ref="A72:G72"/>
    <mergeCell ref="F73:G73"/>
    <mergeCell ref="B11:G11"/>
    <mergeCell ref="A4:G4"/>
    <mergeCell ref="A6:B6"/>
    <mergeCell ref="C6:G6"/>
    <mergeCell ref="A7:G7"/>
    <mergeCell ref="F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8 Final</vt:lpstr>
      <vt:lpstr>anx8</vt:lpstr>
      <vt:lpstr>'annex 8 Final'!Print_Area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2018-11-06T06:20:23Z</dcterms:modified>
</cp:coreProperties>
</file>